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HUB\Frans\C-info\"/>
    </mc:Choice>
  </mc:AlternateContent>
  <xr:revisionPtr revIDLastSave="0" documentId="8_{3EFE2994-7320-46D3-83C7-A417E9FA9225}" xr6:coauthVersionLast="47" xr6:coauthVersionMax="47" xr10:uidLastSave="{00000000-0000-0000-0000-000000000000}"/>
  <bookViews>
    <workbookView xWindow="-108" yWindow="-108" windowWidth="23256" windowHeight="12456" tabRatio="744" activeTab="1" xr2:uid="{00000000-000D-0000-FFFF-FFFF00000000}"/>
  </bookViews>
  <sheets>
    <sheet name="Blad1" sheetId="14" r:id="rId1"/>
    <sheet name="inv. Philanews (2792-3969)" sheetId="13" r:id="rId2"/>
  </sheets>
  <definedNames>
    <definedName name="_xlnm._FilterDatabase" localSheetId="1" hidden="1">'inv. Philanews (2792-3969)'!$C$1:$Q$865</definedName>
    <definedName name="_xlnm.Print_Area" localSheetId="1">'inv. Philanews (2792-3969)'!$C$3:$Q$865</definedName>
    <definedName name="_xlnm.Print_Titles" localSheetId="1">'inv. Philanews (2792-3969)'!$6:$8</definedName>
  </definedNames>
  <calcPr calcId="191029"/>
</workbook>
</file>

<file path=xl/calcChain.xml><?xml version="1.0" encoding="utf-8"?>
<calcChain xmlns="http://schemas.openxmlformats.org/spreadsheetml/2006/main">
  <c r="Q861" i="13" l="1"/>
  <c r="P861" i="13"/>
  <c r="Q860" i="13"/>
  <c r="P860" i="13"/>
  <c r="M860" i="13"/>
  <c r="L860" i="13"/>
  <c r="J862" i="13"/>
  <c r="I861" i="13"/>
  <c r="J860" i="13"/>
  <c r="I860" i="13"/>
  <c r="Q661" i="13"/>
  <c r="P661" i="13"/>
  <c r="K661" i="13"/>
  <c r="Q660" i="13"/>
  <c r="P660" i="13"/>
  <c r="M660" i="13"/>
  <c r="L660" i="13"/>
  <c r="K660" i="13"/>
  <c r="J662" i="13"/>
  <c r="I661" i="13"/>
  <c r="J660" i="13"/>
  <c r="I660" i="13" s="1"/>
  <c r="J351" i="13"/>
  <c r="K350" i="13"/>
  <c r="I350" i="13"/>
  <c r="K349" i="13"/>
  <c r="J349" i="13"/>
  <c r="I349" i="13" s="1"/>
  <c r="J195" i="13"/>
  <c r="I194" i="13"/>
  <c r="P125" i="13"/>
  <c r="J858" i="13"/>
  <c r="J830" i="13"/>
  <c r="J844" i="13"/>
  <c r="J820" i="13"/>
  <c r="J800" i="13"/>
  <c r="J778" i="13"/>
  <c r="J762" i="13"/>
  <c r="J742" i="13"/>
  <c r="J730" i="13"/>
  <c r="J694" i="13"/>
  <c r="J680" i="13"/>
  <c r="J643" i="13"/>
  <c r="J623" i="13"/>
  <c r="J599" i="13"/>
  <c r="J585" i="13"/>
  <c r="J565" i="13"/>
  <c r="J531" i="13"/>
  <c r="J523" i="13"/>
  <c r="J515" i="13"/>
  <c r="J495" i="13"/>
  <c r="J483" i="13"/>
  <c r="J471" i="13"/>
  <c r="J461" i="13"/>
  <c r="J451" i="13"/>
  <c r="J429" i="13"/>
  <c r="J421" i="13"/>
  <c r="J405" i="13"/>
  <c r="J393" i="13"/>
  <c r="J383" i="13"/>
  <c r="J365" i="13"/>
  <c r="J345" i="13"/>
  <c r="J327" i="13"/>
  <c r="J309" i="13"/>
  <c r="J295" i="13"/>
  <c r="J283" i="13"/>
  <c r="J267" i="13"/>
  <c r="J245" i="13"/>
  <c r="J235" i="13"/>
  <c r="J221" i="13"/>
  <c r="J211" i="13"/>
  <c r="J189" i="13"/>
  <c r="J183" i="13"/>
  <c r="J165" i="13"/>
  <c r="J149" i="13"/>
  <c r="J139" i="13"/>
  <c r="J113" i="13"/>
  <c r="J107" i="13"/>
  <c r="J99" i="13"/>
  <c r="J63" i="13"/>
  <c r="J51" i="13"/>
  <c r="J43" i="13"/>
  <c r="J29" i="13"/>
  <c r="J17" i="13"/>
  <c r="J11" i="13"/>
  <c r="J79" i="13"/>
  <c r="A861" i="13"/>
  <c r="A859" i="13"/>
  <c r="A857" i="13"/>
  <c r="A855" i="13"/>
  <c r="A853" i="13"/>
  <c r="A851" i="13"/>
  <c r="A849" i="13"/>
  <c r="A847" i="13"/>
  <c r="A845" i="13"/>
  <c r="A843" i="13"/>
  <c r="A841" i="13"/>
  <c r="A839" i="13"/>
  <c r="A837" i="13"/>
  <c r="A835" i="13"/>
  <c r="A833" i="13"/>
  <c r="A831" i="13"/>
  <c r="A829" i="13"/>
  <c r="A827" i="13"/>
  <c r="A825" i="13"/>
  <c r="A823" i="13"/>
  <c r="A821" i="13"/>
  <c r="A819" i="13"/>
  <c r="A817" i="13"/>
  <c r="A815" i="13"/>
  <c r="A813" i="13"/>
  <c r="A811" i="13"/>
  <c r="A809" i="13"/>
  <c r="A807" i="13"/>
  <c r="A805" i="13"/>
  <c r="A803" i="13"/>
  <c r="A801" i="13"/>
  <c r="A799" i="13"/>
  <c r="A797" i="13"/>
  <c r="A795" i="13"/>
  <c r="A793" i="13"/>
  <c r="A791" i="13"/>
  <c r="A789" i="13"/>
  <c r="A787" i="13"/>
  <c r="A785" i="13"/>
  <c r="A783" i="13"/>
  <c r="A781" i="13"/>
  <c r="A779" i="13"/>
  <c r="A777" i="13"/>
  <c r="A775" i="13"/>
  <c r="A773" i="13"/>
  <c r="A771" i="13"/>
  <c r="A769" i="13"/>
  <c r="A767" i="13"/>
  <c r="A765" i="13"/>
  <c r="A763" i="13"/>
  <c r="A761" i="13"/>
  <c r="A759" i="13"/>
  <c r="A757" i="13"/>
  <c r="A755" i="13"/>
  <c r="A753" i="13"/>
  <c r="A751" i="13"/>
  <c r="A749" i="13"/>
  <c r="A747" i="13"/>
  <c r="A745" i="13"/>
  <c r="A743" i="13"/>
  <c r="A741" i="13"/>
  <c r="A739" i="13"/>
  <c r="A737" i="13"/>
  <c r="A735" i="13"/>
  <c r="A733" i="13"/>
  <c r="A731" i="13"/>
  <c r="A729" i="13"/>
  <c r="A727" i="13"/>
  <c r="A725" i="13"/>
  <c r="A723" i="13"/>
  <c r="A721" i="13"/>
  <c r="A719" i="13"/>
  <c r="A717" i="13"/>
  <c r="A715" i="13"/>
  <c r="A713" i="13"/>
  <c r="A711" i="13"/>
  <c r="A709" i="13"/>
  <c r="A707" i="13"/>
  <c r="A705" i="13"/>
  <c r="A703" i="13"/>
  <c r="A701" i="13"/>
  <c r="A699" i="13"/>
  <c r="A697" i="13"/>
  <c r="A695" i="13"/>
  <c r="A693" i="13"/>
  <c r="A691" i="13"/>
  <c r="A689" i="13"/>
  <c r="A687" i="13"/>
  <c r="A685" i="13"/>
  <c r="A683" i="13"/>
  <c r="A681" i="13"/>
  <c r="A679" i="13"/>
  <c r="A677" i="13"/>
  <c r="A675" i="13"/>
  <c r="A673" i="13"/>
  <c r="A671" i="13"/>
  <c r="A669" i="13"/>
  <c r="A667" i="13"/>
  <c r="A665" i="13"/>
  <c r="A663" i="13"/>
  <c r="A661" i="13"/>
  <c r="A659" i="13"/>
  <c r="A657" i="13"/>
  <c r="A655" i="13"/>
  <c r="A653" i="13"/>
  <c r="A652" i="13"/>
  <c r="A650" i="13"/>
  <c r="A648" i="13"/>
  <c r="A646" i="13"/>
  <c r="A644" i="13"/>
  <c r="A642" i="13"/>
  <c r="A640" i="13"/>
  <c r="A638" i="13"/>
  <c r="A636" i="13"/>
  <c r="A634" i="13"/>
  <c r="A632" i="13"/>
  <c r="A630" i="13"/>
  <c r="A628" i="13"/>
  <c r="A626" i="13"/>
  <c r="A624" i="13"/>
  <c r="A622" i="13"/>
  <c r="A620" i="13"/>
  <c r="A618" i="13"/>
  <c r="A616" i="13"/>
  <c r="A614" i="13"/>
  <c r="A612" i="13"/>
  <c r="A610" i="13"/>
  <c r="A608" i="13"/>
  <c r="A606" i="13"/>
  <c r="A604" i="13"/>
  <c r="A602" i="13"/>
  <c r="A600" i="13"/>
  <c r="A598" i="13"/>
  <c r="A596" i="13"/>
  <c r="A594" i="13"/>
  <c r="A592" i="13"/>
  <c r="A590" i="13"/>
  <c r="A588" i="13"/>
  <c r="A586" i="13"/>
  <c r="A584" i="13"/>
  <c r="A582" i="13"/>
  <c r="A580" i="13"/>
  <c r="A578" i="13"/>
  <c r="A576" i="13"/>
  <c r="A574" i="13"/>
  <c r="A572" i="13"/>
  <c r="A570" i="13"/>
  <c r="A568" i="13"/>
  <c r="A566" i="13"/>
  <c r="A564" i="13"/>
  <c r="A562" i="13"/>
  <c r="A560" i="13"/>
  <c r="A558" i="13"/>
  <c r="A556" i="13"/>
  <c r="A554" i="13"/>
  <c r="A552" i="13"/>
  <c r="A550" i="13"/>
  <c r="A548" i="13"/>
  <c r="A546" i="13"/>
  <c r="A544" i="13"/>
  <c r="A542" i="13"/>
  <c r="A540" i="13"/>
  <c r="A538" i="13"/>
  <c r="A536" i="13"/>
  <c r="A534" i="13"/>
  <c r="A532" i="13"/>
  <c r="A530" i="13"/>
  <c r="A528" i="13"/>
  <c r="A526" i="13"/>
  <c r="A524" i="13"/>
  <c r="A522" i="13"/>
  <c r="A520" i="13"/>
  <c r="A518" i="13"/>
  <c r="A516" i="13"/>
  <c r="A514" i="13"/>
  <c r="A512" i="13"/>
  <c r="A510" i="13"/>
  <c r="A508" i="13"/>
  <c r="A506" i="13"/>
  <c r="A504" i="13"/>
  <c r="A502" i="13"/>
  <c r="A500" i="13"/>
  <c r="A498" i="13"/>
  <c r="A496" i="13"/>
  <c r="A494" i="13"/>
  <c r="A492" i="13"/>
  <c r="A490" i="13"/>
  <c r="A488" i="13"/>
  <c r="A486" i="13"/>
  <c r="A484" i="13"/>
  <c r="A482" i="13"/>
  <c r="A480" i="13"/>
  <c r="A478" i="13"/>
  <c r="A476" i="13"/>
  <c r="A474" i="13"/>
  <c r="A472" i="13"/>
  <c r="A470" i="13"/>
  <c r="A468" i="13"/>
  <c r="A466" i="13"/>
  <c r="A464" i="13"/>
  <c r="A462" i="13"/>
  <c r="A460" i="13"/>
  <c r="A458" i="13"/>
  <c r="A456" i="13"/>
  <c r="A454" i="13"/>
  <c r="A452" i="13"/>
  <c r="A450" i="13"/>
  <c r="A448" i="13"/>
  <c r="A446" i="13"/>
  <c r="A444" i="13"/>
  <c r="A442" i="13"/>
  <c r="A440" i="13"/>
  <c r="A438" i="13"/>
  <c r="A436" i="13"/>
  <c r="A434" i="13"/>
  <c r="A432" i="13"/>
  <c r="A430" i="13"/>
  <c r="A428" i="13"/>
  <c r="A426" i="13"/>
  <c r="A424" i="13"/>
  <c r="A422" i="13"/>
  <c r="A420" i="13"/>
  <c r="A418" i="13"/>
  <c r="A416" i="13"/>
  <c r="A414" i="13"/>
  <c r="A412" i="13"/>
  <c r="A410" i="13"/>
  <c r="A408" i="13"/>
  <c r="A406" i="13"/>
  <c r="A404" i="13"/>
  <c r="A402" i="13"/>
  <c r="A400" i="13"/>
  <c r="A398" i="13"/>
  <c r="A396" i="13"/>
  <c r="A394" i="13"/>
  <c r="A392" i="13"/>
  <c r="A390" i="13"/>
  <c r="A388" i="13"/>
  <c r="A386" i="13"/>
  <c r="A384" i="13"/>
  <c r="A382" i="13"/>
  <c r="A380" i="13"/>
  <c r="A378" i="13"/>
  <c r="A376" i="13"/>
  <c r="A374" i="13"/>
  <c r="A372" i="13"/>
  <c r="A370" i="13"/>
  <c r="A368" i="13"/>
  <c r="A366" i="13"/>
  <c r="A364" i="13"/>
  <c r="A362" i="13"/>
  <c r="A360" i="13"/>
  <c r="A358" i="13"/>
  <c r="A356" i="13"/>
  <c r="A354" i="13"/>
  <c r="A352" i="13"/>
  <c r="A350" i="13"/>
  <c r="A348" i="13"/>
  <c r="A346" i="13"/>
  <c r="A344" i="13"/>
  <c r="A342" i="13"/>
  <c r="A340" i="13"/>
  <c r="A338" i="13"/>
  <c r="A336" i="13"/>
  <c r="A334" i="13"/>
  <c r="A332" i="13"/>
  <c r="A330" i="13"/>
  <c r="A328" i="13"/>
  <c r="A326" i="13"/>
  <c r="A324" i="13"/>
  <c r="A322" i="13"/>
  <c r="A320" i="13"/>
  <c r="A318" i="13"/>
  <c r="A316" i="13"/>
  <c r="A314" i="13"/>
  <c r="A312" i="13"/>
  <c r="A310" i="13"/>
  <c r="A308" i="13"/>
  <c r="A306" i="13"/>
  <c r="A304" i="13"/>
  <c r="A302" i="13"/>
  <c r="A300" i="13"/>
  <c r="A298" i="13"/>
  <c r="A296" i="13"/>
  <c r="A294" i="13"/>
  <c r="A292" i="13"/>
  <c r="A290" i="13"/>
  <c r="A288" i="13"/>
  <c r="A286" i="13"/>
  <c r="A284" i="13"/>
  <c r="A282" i="13"/>
  <c r="A280" i="13"/>
  <c r="A278" i="13"/>
  <c r="A276" i="13"/>
  <c r="A274" i="13"/>
  <c r="A272" i="13"/>
  <c r="A270" i="13"/>
  <c r="A268" i="13"/>
  <c r="A266" i="13"/>
  <c r="A264" i="13"/>
  <c r="A262" i="13"/>
  <c r="A260" i="13"/>
  <c r="A258" i="13"/>
  <c r="A256" i="13"/>
  <c r="A254" i="13"/>
  <c r="A252" i="13"/>
  <c r="A250" i="13"/>
  <c r="A248" i="13"/>
  <c r="A246" i="13"/>
  <c r="A244" i="13"/>
  <c r="A242" i="13"/>
  <c r="A240" i="13"/>
  <c r="A238" i="13"/>
  <c r="A236" i="13"/>
  <c r="A234" i="13"/>
  <c r="A232" i="13"/>
  <c r="A230" i="13"/>
  <c r="A228" i="13"/>
  <c r="A226" i="13"/>
  <c r="A224" i="13"/>
  <c r="A222" i="13"/>
  <c r="A220" i="13"/>
  <c r="A218" i="13"/>
  <c r="A216" i="13"/>
  <c r="A214" i="13"/>
  <c r="A212" i="13"/>
  <c r="A210" i="13"/>
  <c r="A208" i="13"/>
  <c r="A206" i="13"/>
  <c r="A204" i="13"/>
  <c r="A202" i="13"/>
  <c r="A200" i="13"/>
  <c r="A198" i="13"/>
  <c r="A196" i="13"/>
  <c r="A194" i="13"/>
  <c r="A192" i="13"/>
  <c r="A190" i="13"/>
  <c r="A188" i="13"/>
  <c r="A186" i="13"/>
  <c r="A184" i="13"/>
  <c r="A182" i="13"/>
  <c r="A180" i="13"/>
  <c r="A178" i="13"/>
  <c r="A176" i="13"/>
  <c r="A174" i="13"/>
  <c r="A172" i="13"/>
  <c r="A170" i="13"/>
  <c r="A168" i="13"/>
  <c r="A166" i="13"/>
  <c r="A164" i="13"/>
  <c r="A162" i="13"/>
  <c r="A160" i="13"/>
  <c r="A158" i="13"/>
  <c r="A156" i="13"/>
  <c r="A154" i="13"/>
  <c r="A152" i="13"/>
  <c r="A150" i="13"/>
  <c r="A148" i="13"/>
  <c r="A146" i="13"/>
  <c r="A144" i="13"/>
  <c r="A142" i="13"/>
  <c r="A140" i="13"/>
  <c r="A138" i="13"/>
  <c r="A136" i="13"/>
  <c r="A134" i="13"/>
  <c r="A132" i="13"/>
  <c r="A130" i="13"/>
  <c r="A128" i="13"/>
  <c r="A126" i="13"/>
  <c r="A124" i="13"/>
  <c r="A122" i="13"/>
  <c r="A120" i="13"/>
  <c r="A118" i="13"/>
  <c r="A116" i="13"/>
  <c r="A114" i="13"/>
  <c r="A112" i="13"/>
  <c r="A110" i="13"/>
  <c r="A108" i="13"/>
  <c r="A106" i="13"/>
  <c r="A104" i="13"/>
  <c r="A102" i="13"/>
  <c r="A100" i="13"/>
  <c r="A98" i="13"/>
  <c r="A96" i="13"/>
  <c r="A94" i="13"/>
  <c r="A92" i="13"/>
  <c r="A90" i="13"/>
  <c r="A88" i="13"/>
  <c r="A86" i="13"/>
  <c r="A84" i="13"/>
  <c r="A82" i="13"/>
  <c r="A80" i="13"/>
  <c r="A78" i="13"/>
  <c r="A76" i="13"/>
  <c r="A74" i="13"/>
  <c r="A72" i="13"/>
  <c r="A70" i="13"/>
  <c r="A68" i="13"/>
  <c r="A66" i="13"/>
  <c r="A64" i="13"/>
  <c r="A62" i="13"/>
  <c r="A60" i="13"/>
  <c r="A58" i="13"/>
  <c r="A56" i="13"/>
  <c r="A54" i="13"/>
  <c r="A52" i="13"/>
  <c r="A50" i="13"/>
  <c r="A48" i="13"/>
  <c r="A46" i="13"/>
  <c r="A44" i="13"/>
  <c r="A42" i="13"/>
  <c r="A40" i="13"/>
  <c r="A38" i="13"/>
  <c r="A36" i="13"/>
  <c r="A34" i="13"/>
  <c r="A32" i="13"/>
  <c r="A30" i="13"/>
  <c r="A28" i="13"/>
  <c r="A26" i="13"/>
  <c r="A24" i="13"/>
  <c r="A22" i="13"/>
  <c r="A20" i="13"/>
  <c r="A18" i="13"/>
  <c r="A16" i="13"/>
  <c r="A14" i="13"/>
  <c r="A12" i="13"/>
  <c r="A10" i="13"/>
  <c r="A9" i="13"/>
  <c r="A10" i="14" l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B11" i="13"/>
  <c r="Q761" i="13"/>
  <c r="P761" i="13"/>
  <c r="Q350" i="13"/>
  <c r="P350" i="13"/>
  <c r="Q256" i="13"/>
  <c r="P256" i="13"/>
  <c r="B13" i="13" l="1"/>
  <c r="A11" i="13"/>
  <c r="A257" i="14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B15" i="13" l="1"/>
  <c r="A13" i="13"/>
  <c r="A335" i="14"/>
  <c r="A336" i="14" s="1"/>
  <c r="A337" i="14" s="1"/>
  <c r="A338" i="14" s="1"/>
  <c r="A339" i="14" s="1"/>
  <c r="A340" i="14" s="1"/>
  <c r="A341" i="14" s="1"/>
  <c r="A342" i="14" s="1"/>
  <c r="A343" i="14" s="1"/>
  <c r="A344" i="14" s="1"/>
  <c r="Q798" i="13"/>
  <c r="P798" i="13"/>
  <c r="Q740" i="13"/>
  <c r="P740" i="13"/>
  <c r="Q10" i="13"/>
  <c r="P10" i="13"/>
  <c r="P9" i="13" s="1"/>
  <c r="K294" i="13"/>
  <c r="M293" i="13"/>
  <c r="L293" i="13"/>
  <c r="M307" i="13"/>
  <c r="L307" i="13"/>
  <c r="K482" i="13"/>
  <c r="M481" i="13"/>
  <c r="L481" i="13"/>
  <c r="K761" i="13"/>
  <c r="M828" i="13"/>
  <c r="L828" i="13"/>
  <c r="M842" i="13"/>
  <c r="L842" i="13"/>
  <c r="M856" i="13"/>
  <c r="L856" i="13"/>
  <c r="I857" i="13"/>
  <c r="J856" i="13"/>
  <c r="I856" i="13" s="1"/>
  <c r="I843" i="13"/>
  <c r="J842" i="13"/>
  <c r="I842" i="13" s="1"/>
  <c r="K829" i="13"/>
  <c r="I829" i="13"/>
  <c r="J828" i="13"/>
  <c r="I828" i="13" s="1"/>
  <c r="K819" i="13"/>
  <c r="I819" i="13"/>
  <c r="J818" i="13"/>
  <c r="I818" i="13" s="1"/>
  <c r="K799" i="13"/>
  <c r="I799" i="13"/>
  <c r="J798" i="13"/>
  <c r="I798" i="13" s="1"/>
  <c r="K777" i="13"/>
  <c r="I777" i="13"/>
  <c r="J776" i="13"/>
  <c r="I776" i="13" s="1"/>
  <c r="I761" i="13"/>
  <c r="J760" i="13"/>
  <c r="I760" i="13" s="1"/>
  <c r="K741" i="13"/>
  <c r="I741" i="13"/>
  <c r="K740" i="13"/>
  <c r="J740" i="13"/>
  <c r="I740" i="13" s="1"/>
  <c r="K729" i="13"/>
  <c r="I729" i="13"/>
  <c r="J728" i="13"/>
  <c r="I728" i="13" s="1"/>
  <c r="K693" i="13"/>
  <c r="I693" i="13"/>
  <c r="J692" i="13"/>
  <c r="I692" i="13" s="1"/>
  <c r="K679" i="13"/>
  <c r="I679" i="13"/>
  <c r="J678" i="13"/>
  <c r="I678" i="13" s="1"/>
  <c r="K642" i="13"/>
  <c r="I642" i="13"/>
  <c r="J641" i="13"/>
  <c r="I641" i="13" s="1"/>
  <c r="K622" i="13"/>
  <c r="I622" i="13"/>
  <c r="J621" i="13"/>
  <c r="I621" i="13" s="1"/>
  <c r="K598" i="13"/>
  <c r="I598" i="13"/>
  <c r="J597" i="13"/>
  <c r="I597" i="13" s="1"/>
  <c r="K584" i="13"/>
  <c r="I584" i="13"/>
  <c r="J583" i="13"/>
  <c r="I583" i="13" s="1"/>
  <c r="K564" i="13"/>
  <c r="I564" i="13"/>
  <c r="J563" i="13"/>
  <c r="I563" i="13" s="1"/>
  <c r="K530" i="13"/>
  <c r="I530" i="13"/>
  <c r="J529" i="13"/>
  <c r="I529" i="13" s="1"/>
  <c r="K522" i="13"/>
  <c r="I522" i="13"/>
  <c r="J521" i="13"/>
  <c r="I521" i="13" s="1"/>
  <c r="K514" i="13"/>
  <c r="I514" i="13"/>
  <c r="J513" i="13"/>
  <c r="I513" i="13" s="1"/>
  <c r="K494" i="13"/>
  <c r="I494" i="13"/>
  <c r="J493" i="13"/>
  <c r="I493" i="13" s="1"/>
  <c r="I482" i="13"/>
  <c r="J481" i="13"/>
  <c r="I481" i="13" s="1"/>
  <c r="K470" i="13"/>
  <c r="I470" i="13"/>
  <c r="J469" i="13"/>
  <c r="I469" i="13" s="1"/>
  <c r="K460" i="13"/>
  <c r="I460" i="13"/>
  <c r="J459" i="13"/>
  <c r="I459" i="13" s="1"/>
  <c r="K450" i="13"/>
  <c r="I450" i="13"/>
  <c r="J449" i="13"/>
  <c r="I449" i="13" s="1"/>
  <c r="K428" i="13"/>
  <c r="I428" i="13"/>
  <c r="J427" i="13"/>
  <c r="I427" i="13" s="1"/>
  <c r="K420" i="13"/>
  <c r="I420" i="13"/>
  <c r="J419" i="13"/>
  <c r="I419" i="13" s="1"/>
  <c r="K404" i="13"/>
  <c r="I404" i="13"/>
  <c r="J403" i="13"/>
  <c r="I403" i="13" s="1"/>
  <c r="K392" i="13"/>
  <c r="I392" i="13"/>
  <c r="J391" i="13"/>
  <c r="I391" i="13" s="1"/>
  <c r="K382" i="13"/>
  <c r="I382" i="13"/>
  <c r="J381" i="13"/>
  <c r="I381" i="13" s="1"/>
  <c r="K364" i="13"/>
  <c r="I364" i="13"/>
  <c r="J363" i="13"/>
  <c r="I363" i="13" s="1"/>
  <c r="K344" i="13"/>
  <c r="I344" i="13"/>
  <c r="J343" i="13"/>
  <c r="I343" i="13" s="1"/>
  <c r="K326" i="13"/>
  <c r="I326" i="13"/>
  <c r="J325" i="13"/>
  <c r="I325" i="13" s="1"/>
  <c r="K308" i="13"/>
  <c r="I308" i="13"/>
  <c r="J307" i="13"/>
  <c r="I307" i="13" s="1"/>
  <c r="I294" i="13"/>
  <c r="J293" i="13"/>
  <c r="I293" i="13" s="1"/>
  <c r="K282" i="13"/>
  <c r="I282" i="13"/>
  <c r="J281" i="13"/>
  <c r="I281" i="13" s="1"/>
  <c r="K266" i="13"/>
  <c r="I266" i="13"/>
  <c r="J265" i="13"/>
  <c r="I265" i="13" s="1"/>
  <c r="K244" i="13"/>
  <c r="I244" i="13"/>
  <c r="J243" i="13"/>
  <c r="I243" i="13" s="1"/>
  <c r="K234" i="13"/>
  <c r="I234" i="13"/>
  <c r="J233" i="13"/>
  <c r="I233" i="13" s="1"/>
  <c r="K220" i="13"/>
  <c r="I220" i="13"/>
  <c r="J219" i="13"/>
  <c r="I219" i="13" s="1"/>
  <c r="K210" i="13"/>
  <c r="I210" i="13"/>
  <c r="J209" i="13"/>
  <c r="I209" i="13" s="1"/>
  <c r="K194" i="13"/>
  <c r="J193" i="13"/>
  <c r="I193" i="13" s="1"/>
  <c r="K188" i="13"/>
  <c r="I188" i="13"/>
  <c r="J187" i="13"/>
  <c r="I187" i="13" s="1"/>
  <c r="K182" i="13"/>
  <c r="I182" i="13"/>
  <c r="J181" i="13"/>
  <c r="I181" i="13" s="1"/>
  <c r="K164" i="13"/>
  <c r="I164" i="13"/>
  <c r="J163" i="13"/>
  <c r="I163" i="13" s="1"/>
  <c r="K148" i="13"/>
  <c r="I148" i="13"/>
  <c r="J147" i="13"/>
  <c r="I147" i="13" s="1"/>
  <c r="K138" i="13"/>
  <c r="I138" i="13"/>
  <c r="J137" i="13"/>
  <c r="I137" i="13" s="1"/>
  <c r="K112" i="13"/>
  <c r="I112" i="13"/>
  <c r="J111" i="13"/>
  <c r="I111" i="13" s="1"/>
  <c r="K106" i="13"/>
  <c r="I106" i="13"/>
  <c r="J105" i="13"/>
  <c r="I105" i="13" s="1"/>
  <c r="K98" i="13"/>
  <c r="I98" i="13"/>
  <c r="J97" i="13"/>
  <c r="I97" i="13" s="1"/>
  <c r="K78" i="13"/>
  <c r="I78" i="13"/>
  <c r="J77" i="13"/>
  <c r="I77" i="13" s="1"/>
  <c r="K62" i="13"/>
  <c r="I62" i="13"/>
  <c r="J61" i="13"/>
  <c r="I61" i="13" s="1"/>
  <c r="K50" i="13"/>
  <c r="I50" i="13"/>
  <c r="J49" i="13"/>
  <c r="I49" i="13" s="1"/>
  <c r="K42" i="13"/>
  <c r="I42" i="13"/>
  <c r="J41" i="13"/>
  <c r="I41" i="13" s="1"/>
  <c r="K28" i="13"/>
  <c r="I28" i="13"/>
  <c r="J27" i="13"/>
  <c r="I27" i="13" s="1"/>
  <c r="K16" i="13"/>
  <c r="I16" i="13"/>
  <c r="J15" i="13"/>
  <c r="I15" i="13" s="1"/>
  <c r="K10" i="13"/>
  <c r="I10" i="13"/>
  <c r="J9" i="13"/>
  <c r="I9" i="13" s="1"/>
  <c r="B17" i="13" l="1"/>
  <c r="A15" i="13"/>
  <c r="A345" i="14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K481" i="13"/>
  <c r="Q50" i="13"/>
  <c r="P50" i="13"/>
  <c r="Q112" i="13"/>
  <c r="P112" i="13"/>
  <c r="Q164" i="13"/>
  <c r="P164" i="13"/>
  <c r="Q210" i="13"/>
  <c r="P210" i="13"/>
  <c r="P266" i="13"/>
  <c r="Q266" i="13"/>
  <c r="Q308" i="13"/>
  <c r="Q307" i="13" s="1"/>
  <c r="P308" i="13"/>
  <c r="P307" i="13" s="1"/>
  <c r="Q382" i="13"/>
  <c r="P382" i="13"/>
  <c r="Q428" i="13"/>
  <c r="P428" i="13"/>
  <c r="Q482" i="13"/>
  <c r="Q481" i="13" s="1"/>
  <c r="P482" i="13"/>
  <c r="P481" i="13" s="1"/>
  <c r="Q522" i="13"/>
  <c r="P522" i="13"/>
  <c r="Q598" i="13"/>
  <c r="P598" i="13"/>
  <c r="Q679" i="13"/>
  <c r="P679" i="13"/>
  <c r="Q829" i="13"/>
  <c r="Q828" i="13" s="1"/>
  <c r="P829" i="13"/>
  <c r="P828" i="13" s="1"/>
  <c r="Q16" i="13"/>
  <c r="P16" i="13"/>
  <c r="Q42" i="13"/>
  <c r="P42" i="13"/>
  <c r="Q106" i="13"/>
  <c r="P106" i="13"/>
  <c r="Q148" i="13"/>
  <c r="P148" i="13"/>
  <c r="Q194" i="13"/>
  <c r="P194" i="13"/>
  <c r="Q244" i="13"/>
  <c r="P244" i="13"/>
  <c r="Q364" i="13"/>
  <c r="P364" i="13"/>
  <c r="Q420" i="13"/>
  <c r="Q419" i="13" s="1"/>
  <c r="P420" i="13"/>
  <c r="P419" i="13" s="1"/>
  <c r="Q470" i="13"/>
  <c r="P470" i="13"/>
  <c r="Q514" i="13"/>
  <c r="P514" i="13"/>
  <c r="Q584" i="13"/>
  <c r="P584" i="13"/>
  <c r="Q819" i="13"/>
  <c r="P819" i="13"/>
  <c r="Q857" i="13"/>
  <c r="Q856" i="13" s="1"/>
  <c r="P857" i="13"/>
  <c r="P856" i="13" s="1"/>
  <c r="Q28" i="13"/>
  <c r="P28" i="13"/>
  <c r="P78" i="13"/>
  <c r="Q78" i="13"/>
  <c r="Q98" i="13"/>
  <c r="P98" i="13"/>
  <c r="Q138" i="13"/>
  <c r="P138" i="13"/>
  <c r="Q188" i="13"/>
  <c r="P188" i="13"/>
  <c r="Q234" i="13"/>
  <c r="P234" i="13"/>
  <c r="Q294" i="13"/>
  <c r="Q293" i="13" s="1"/>
  <c r="P294" i="13"/>
  <c r="P293" i="13" s="1"/>
  <c r="Q344" i="13"/>
  <c r="P344" i="13"/>
  <c r="Q404" i="13"/>
  <c r="P404" i="13"/>
  <c r="Q460" i="13"/>
  <c r="P460" i="13"/>
  <c r="Q494" i="13"/>
  <c r="P494" i="13"/>
  <c r="Q564" i="13"/>
  <c r="P564" i="13"/>
  <c r="Q642" i="13"/>
  <c r="P642" i="13"/>
  <c r="Q729" i="13"/>
  <c r="P729" i="13"/>
  <c r="Q62" i="13"/>
  <c r="P62" i="13"/>
  <c r="P182" i="13"/>
  <c r="Q182" i="13"/>
  <c r="P220" i="13"/>
  <c r="Q220" i="13"/>
  <c r="Q282" i="13"/>
  <c r="P282" i="13"/>
  <c r="Q326" i="13"/>
  <c r="P326" i="13"/>
  <c r="Q392" i="13"/>
  <c r="P392" i="13"/>
  <c r="Q450" i="13"/>
  <c r="P450" i="13"/>
  <c r="Q530" i="13"/>
  <c r="P530" i="13"/>
  <c r="Q622" i="13"/>
  <c r="P622" i="13"/>
  <c r="Q693" i="13"/>
  <c r="P693" i="13"/>
  <c r="Q777" i="13"/>
  <c r="P777" i="13"/>
  <c r="Q843" i="13"/>
  <c r="Q842" i="13" s="1"/>
  <c r="P843" i="13"/>
  <c r="P842" i="13" s="1"/>
  <c r="J4" i="13"/>
  <c r="K307" i="13"/>
  <c r="K828" i="13"/>
  <c r="K293" i="13"/>
  <c r="M419" i="13"/>
  <c r="L419" i="13"/>
  <c r="M818" i="13"/>
  <c r="L818" i="13"/>
  <c r="M798" i="13"/>
  <c r="L798" i="13"/>
  <c r="M776" i="13"/>
  <c r="L776" i="13"/>
  <c r="M760" i="13"/>
  <c r="L760" i="13"/>
  <c r="M728" i="13"/>
  <c r="L728" i="13"/>
  <c r="M692" i="13"/>
  <c r="L692" i="13"/>
  <c r="M678" i="13"/>
  <c r="L678" i="13"/>
  <c r="M641" i="13"/>
  <c r="L641" i="13"/>
  <c r="M621" i="13"/>
  <c r="L621" i="13"/>
  <c r="M597" i="13"/>
  <c r="L597" i="13"/>
  <c r="M583" i="13"/>
  <c r="L583" i="13"/>
  <c r="M563" i="13"/>
  <c r="L563" i="13"/>
  <c r="M529" i="13"/>
  <c r="L529" i="13"/>
  <c r="M521" i="13"/>
  <c r="L521" i="13"/>
  <c r="M513" i="13"/>
  <c r="L513" i="13"/>
  <c r="M493" i="13"/>
  <c r="L493" i="13"/>
  <c r="M469" i="13"/>
  <c r="L469" i="13"/>
  <c r="M459" i="13"/>
  <c r="L459" i="13"/>
  <c r="M449" i="13"/>
  <c r="L449" i="13"/>
  <c r="M427" i="13"/>
  <c r="L427" i="13"/>
  <c r="M403" i="13"/>
  <c r="L403" i="13"/>
  <c r="M391" i="13"/>
  <c r="L391" i="13"/>
  <c r="M381" i="13"/>
  <c r="L381" i="13"/>
  <c r="M363" i="13"/>
  <c r="L363" i="13"/>
  <c r="M349" i="13"/>
  <c r="L349" i="13"/>
  <c r="M343" i="13"/>
  <c r="L343" i="13"/>
  <c r="M325" i="13"/>
  <c r="L325" i="13"/>
  <c r="M281" i="13"/>
  <c r="L281" i="13"/>
  <c r="M265" i="13"/>
  <c r="L265" i="13"/>
  <c r="M255" i="13"/>
  <c r="L255" i="13"/>
  <c r="M243" i="13"/>
  <c r="L243" i="13"/>
  <c r="M233" i="13"/>
  <c r="L233" i="13"/>
  <c r="M219" i="13"/>
  <c r="L219" i="13"/>
  <c r="M209" i="13"/>
  <c r="L209" i="13"/>
  <c r="M193" i="13"/>
  <c r="L193" i="13"/>
  <c r="M187" i="13"/>
  <c r="L187" i="13"/>
  <c r="M181" i="13"/>
  <c r="L181" i="13"/>
  <c r="M163" i="13"/>
  <c r="L163" i="13"/>
  <c r="M147" i="13"/>
  <c r="L147" i="13"/>
  <c r="M137" i="13"/>
  <c r="L137" i="13"/>
  <c r="M111" i="13"/>
  <c r="L111" i="13"/>
  <c r="M105" i="13"/>
  <c r="L105" i="13"/>
  <c r="M97" i="13"/>
  <c r="L97" i="13"/>
  <c r="M77" i="13"/>
  <c r="L77" i="13"/>
  <c r="M61" i="13"/>
  <c r="L61" i="13"/>
  <c r="M49" i="13"/>
  <c r="L49" i="13"/>
  <c r="M41" i="13"/>
  <c r="L41" i="13"/>
  <c r="M27" i="13"/>
  <c r="L27" i="13"/>
  <c r="M15" i="13"/>
  <c r="L15" i="13"/>
  <c r="M9" i="13"/>
  <c r="L9" i="13"/>
  <c r="B19" i="13" l="1"/>
  <c r="A17" i="13"/>
  <c r="A424" i="14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K9" i="13"/>
  <c r="K27" i="13"/>
  <c r="K49" i="13"/>
  <c r="K77" i="13"/>
  <c r="K105" i="13"/>
  <c r="K147" i="13"/>
  <c r="K181" i="13"/>
  <c r="K193" i="13"/>
  <c r="K219" i="13"/>
  <c r="K243" i="13"/>
  <c r="K265" i="13"/>
  <c r="K325" i="13"/>
  <c r="K381" i="13"/>
  <c r="K403" i="13"/>
  <c r="K449" i="13"/>
  <c r="K469" i="13"/>
  <c r="K513" i="13"/>
  <c r="K529" i="13"/>
  <c r="K583" i="13"/>
  <c r="K621" i="13"/>
  <c r="K692" i="13"/>
  <c r="K760" i="13"/>
  <c r="K798" i="13"/>
  <c r="K419" i="13"/>
  <c r="K41" i="13"/>
  <c r="K61" i="13"/>
  <c r="K97" i="13"/>
  <c r="K111" i="13"/>
  <c r="K137" i="13"/>
  <c r="K163" i="13"/>
  <c r="K187" i="13"/>
  <c r="K209" i="13"/>
  <c r="K233" i="13"/>
  <c r="K281" i="13"/>
  <c r="K343" i="13"/>
  <c r="K363" i="13"/>
  <c r="K391" i="13"/>
  <c r="K427" i="13"/>
  <c r="K459" i="13"/>
  <c r="K493" i="13"/>
  <c r="K521" i="13"/>
  <c r="K563" i="13"/>
  <c r="K597" i="13"/>
  <c r="K641" i="13"/>
  <c r="K678" i="13"/>
  <c r="K728" i="13"/>
  <c r="K776" i="13"/>
  <c r="K818" i="13"/>
  <c r="K15" i="13"/>
  <c r="Q818" i="13"/>
  <c r="P818" i="13"/>
  <c r="Q776" i="13"/>
  <c r="P776" i="13"/>
  <c r="Q692" i="13"/>
  <c r="P692" i="13"/>
  <c r="Q529" i="13"/>
  <c r="P529" i="13"/>
  <c r="Q427" i="13"/>
  <c r="P427" i="13"/>
  <c r="B21" i="13" l="1"/>
  <c r="A19" i="13"/>
  <c r="K4" i="13"/>
  <c r="P195" i="13"/>
  <c r="Q195" i="13"/>
  <c r="B23" i="13" l="1"/>
  <c r="A21" i="13"/>
  <c r="Q243" i="13"/>
  <c r="P243" i="13"/>
  <c r="P233" i="13"/>
  <c r="P219" i="13"/>
  <c r="P209" i="13"/>
  <c r="Q193" i="13"/>
  <c r="P193" i="13"/>
  <c r="P187" i="13"/>
  <c r="P181" i="13"/>
  <c r="P163" i="13"/>
  <c r="P147" i="13"/>
  <c r="P137" i="13"/>
  <c r="P111" i="13"/>
  <c r="P105" i="13"/>
  <c r="P97" i="13"/>
  <c r="P77" i="13"/>
  <c r="P61" i="13"/>
  <c r="P49" i="13"/>
  <c r="P41" i="13"/>
  <c r="P27" i="13"/>
  <c r="P15" i="13"/>
  <c r="B25" i="13" l="1"/>
  <c r="A23" i="13"/>
  <c r="Q9" i="13"/>
  <c r="B27" i="13" l="1"/>
  <c r="A25" i="13"/>
  <c r="Q325" i="13"/>
  <c r="P325" i="13"/>
  <c r="Q760" i="13"/>
  <c r="Q728" i="13"/>
  <c r="Q678" i="13"/>
  <c r="Q641" i="13"/>
  <c r="Q621" i="13"/>
  <c r="Q597" i="13"/>
  <c r="Q583" i="13"/>
  <c r="Q563" i="13"/>
  <c r="Q521" i="13"/>
  <c r="Q513" i="13"/>
  <c r="Q493" i="13"/>
  <c r="Q469" i="13"/>
  <c r="Q459" i="13"/>
  <c r="Q449" i="13"/>
  <c r="Q403" i="13"/>
  <c r="Q391" i="13"/>
  <c r="Q381" i="13"/>
  <c r="Q363" i="13"/>
  <c r="Q349" i="13"/>
  <c r="Q343" i="13"/>
  <c r="Q281" i="13"/>
  <c r="Q265" i="13"/>
  <c r="P403" i="13"/>
  <c r="P760" i="13"/>
  <c r="P728" i="13"/>
  <c r="P678" i="13"/>
  <c r="P641" i="13"/>
  <c r="P621" i="13"/>
  <c r="P597" i="13"/>
  <c r="P583" i="13"/>
  <c r="P563" i="13"/>
  <c r="P521" i="13"/>
  <c r="P513" i="13"/>
  <c r="P493" i="13"/>
  <c r="P469" i="13"/>
  <c r="P459" i="13"/>
  <c r="P449" i="13"/>
  <c r="P391" i="13"/>
  <c r="P381" i="13"/>
  <c r="P363" i="13"/>
  <c r="P349" i="13"/>
  <c r="P343" i="13"/>
  <c r="P281" i="13"/>
  <c r="P265" i="13"/>
  <c r="Q255" i="13"/>
  <c r="P255" i="13"/>
  <c r="B29" i="13" l="1"/>
  <c r="A27" i="13"/>
  <c r="P241" i="13"/>
  <c r="P239" i="13" s="1"/>
  <c r="P237" i="13" s="1"/>
  <c r="P235" i="13" s="1"/>
  <c r="Q241" i="13"/>
  <c r="Q239" i="13" s="1"/>
  <c r="Q237" i="13" s="1"/>
  <c r="Q235" i="13" s="1"/>
  <c r="Q233" i="13" s="1"/>
  <c r="B31" i="13" l="1"/>
  <c r="A29" i="13"/>
  <c r="P231" i="13"/>
  <c r="P229" i="13" s="1"/>
  <c r="P227" i="13" s="1"/>
  <c r="P225" i="13" s="1"/>
  <c r="P223" i="13" s="1"/>
  <c r="P221" i="13" s="1"/>
  <c r="P217" i="13" s="1"/>
  <c r="P215" i="13" s="1"/>
  <c r="P213" i="13" s="1"/>
  <c r="P211" i="13" s="1"/>
  <c r="Q231" i="13"/>
  <c r="Q229" i="13" s="1"/>
  <c r="Q227" i="13" s="1"/>
  <c r="Q225" i="13" s="1"/>
  <c r="Q223" i="13" s="1"/>
  <c r="Q221" i="13" s="1"/>
  <c r="M189" i="13"/>
  <c r="L189" i="13"/>
  <c r="B33" i="13" l="1"/>
  <c r="A31" i="13"/>
  <c r="Q219" i="13"/>
  <c r="Q217" i="13" s="1"/>
  <c r="Q215" i="13" s="1"/>
  <c r="Q213" i="13" s="1"/>
  <c r="Q211" i="13" s="1"/>
  <c r="Q209" i="13" s="1"/>
  <c r="Q207" i="13" s="1"/>
  <c r="Q205" i="13" s="1"/>
  <c r="P207" i="13"/>
  <c r="P205" i="13" s="1"/>
  <c r="B35" i="13" l="1"/>
  <c r="A33" i="13"/>
  <c r="P191" i="13"/>
  <c r="Q191" i="13"/>
  <c r="B37" i="13" l="1"/>
  <c r="A35" i="13"/>
  <c r="P189" i="13"/>
  <c r="P185" i="13" s="1"/>
  <c r="Q189" i="13"/>
  <c r="B39" i="13" l="1"/>
  <c r="A37" i="13"/>
  <c r="Q187" i="13"/>
  <c r="Q185" i="13" s="1"/>
  <c r="Q183" i="13" s="1"/>
  <c r="P183" i="13"/>
  <c r="P179" i="13" s="1"/>
  <c r="P177" i="13" s="1"/>
  <c r="P175" i="13" s="1"/>
  <c r="P173" i="13" s="1"/>
  <c r="P171" i="13" s="1"/>
  <c r="P169" i="13" s="1"/>
  <c r="P167" i="13" s="1"/>
  <c r="P165" i="13" s="1"/>
  <c r="P161" i="13" s="1"/>
  <c r="P159" i="13" s="1"/>
  <c r="P157" i="13" s="1"/>
  <c r="P155" i="13" s="1"/>
  <c r="P153" i="13" s="1"/>
  <c r="P151" i="13" s="1"/>
  <c r="P149" i="13" s="1"/>
  <c r="B41" i="13" l="1"/>
  <c r="A39" i="13"/>
  <c r="Q181" i="13"/>
  <c r="Q179" i="13" s="1"/>
  <c r="Q177" i="13" s="1"/>
  <c r="Q175" i="13" s="1"/>
  <c r="Q173" i="13" s="1"/>
  <c r="Q171" i="13" s="1"/>
  <c r="Q169" i="13" s="1"/>
  <c r="Q167" i="13" s="1"/>
  <c r="Q165" i="13" s="1"/>
  <c r="Q163" i="13" s="1"/>
  <c r="Q161" i="13" s="1"/>
  <c r="Q159" i="13" s="1"/>
  <c r="Q157" i="13" s="1"/>
  <c r="Q155" i="13" s="1"/>
  <c r="Q153" i="13" s="1"/>
  <c r="Q151" i="13" s="1"/>
  <c r="Q149" i="13" s="1"/>
  <c r="Q147" i="13" s="1"/>
  <c r="Q145" i="13" s="1"/>
  <c r="Q143" i="13" s="1"/>
  <c r="Q141" i="13" s="1"/>
  <c r="Q139" i="13" s="1"/>
  <c r="P145" i="13"/>
  <c r="P143" i="13" s="1"/>
  <c r="P141" i="13" s="1"/>
  <c r="P139" i="13" s="1"/>
  <c r="P135" i="13" s="1"/>
  <c r="P133" i="13" s="1"/>
  <c r="P131" i="13" s="1"/>
  <c r="B43" i="13" l="1"/>
  <c r="A41" i="13"/>
  <c r="Q137" i="13"/>
  <c r="Q135" i="13" s="1"/>
  <c r="Q133" i="13" s="1"/>
  <c r="Q131" i="13" s="1"/>
  <c r="Q129" i="13" s="1"/>
  <c r="Q127" i="13" s="1"/>
  <c r="Q125" i="13" s="1"/>
  <c r="P129" i="13"/>
  <c r="P127" i="13" s="1"/>
  <c r="B45" i="13" l="1"/>
  <c r="A43" i="13"/>
  <c r="P123" i="13"/>
  <c r="P121" i="13" s="1"/>
  <c r="P119" i="13" s="1"/>
  <c r="P117" i="13" s="1"/>
  <c r="Q123" i="13"/>
  <c r="Q121" i="13" s="1"/>
  <c r="Q119" i="13" s="1"/>
  <c r="Q117" i="13" s="1"/>
  <c r="B47" i="13" l="1"/>
  <c r="A45" i="13"/>
  <c r="Q115" i="13"/>
  <c r="Q113" i="13" s="1"/>
  <c r="Q111" i="13" s="1"/>
  <c r="P115" i="13"/>
  <c r="P113" i="13" s="1"/>
  <c r="B49" i="13" l="1"/>
  <c r="A47" i="13"/>
  <c r="Q109" i="13"/>
  <c r="Q107" i="13" s="1"/>
  <c r="Q105" i="13" s="1"/>
  <c r="P109" i="13"/>
  <c r="P107" i="13" s="1"/>
  <c r="B51" i="13" l="1"/>
  <c r="A49" i="13"/>
  <c r="P103" i="13"/>
  <c r="P101" i="13" s="1"/>
  <c r="P99" i="13" s="1"/>
  <c r="P95" i="13" s="1"/>
  <c r="Q103" i="13"/>
  <c r="Q101" i="13" s="1"/>
  <c r="Q99" i="13" s="1"/>
  <c r="Q97" i="13" s="1"/>
  <c r="Q95" i="13" s="1"/>
  <c r="B53" i="13" l="1"/>
  <c r="A51" i="13"/>
  <c r="P93" i="13"/>
  <c r="P91" i="13" s="1"/>
  <c r="P89" i="13" s="1"/>
  <c r="P87" i="13" s="1"/>
  <c r="P85" i="13" s="1"/>
  <c r="P83" i="13" s="1"/>
  <c r="P81" i="13" s="1"/>
  <c r="P79" i="13" s="1"/>
  <c r="Q93" i="13"/>
  <c r="Q91" i="13" s="1"/>
  <c r="Q89" i="13" s="1"/>
  <c r="Q87" i="13" s="1"/>
  <c r="Q85" i="13" s="1"/>
  <c r="Q83" i="13" s="1"/>
  <c r="Q81" i="13" s="1"/>
  <c r="Q79" i="13" s="1"/>
  <c r="Q77" i="13" s="1"/>
  <c r="B55" i="13" l="1"/>
  <c r="A53" i="13"/>
  <c r="P75" i="13"/>
  <c r="P73" i="13" s="1"/>
  <c r="P71" i="13" s="1"/>
  <c r="Q75" i="13"/>
  <c r="Q73" i="13" s="1"/>
  <c r="Q71" i="13" s="1"/>
  <c r="B57" i="13" l="1"/>
  <c r="A55" i="13"/>
  <c r="Q69" i="13"/>
  <c r="Q67" i="13" s="1"/>
  <c r="Q65" i="13" s="1"/>
  <c r="Q63" i="13" s="1"/>
  <c r="Q61" i="13" s="1"/>
  <c r="Q59" i="13" s="1"/>
  <c r="Q57" i="13" s="1"/>
  <c r="Q55" i="13" s="1"/>
  <c r="Q53" i="13" s="1"/>
  <c r="Q51" i="13" s="1"/>
  <c r="Q49" i="13" s="1"/>
  <c r="P69" i="13"/>
  <c r="P67" i="13" s="1"/>
  <c r="P65" i="13" s="1"/>
  <c r="P63" i="13" s="1"/>
  <c r="P59" i="13"/>
  <c r="P57" i="13" s="1"/>
  <c r="P55" i="13" s="1"/>
  <c r="P53" i="13" s="1"/>
  <c r="P51" i="13" s="1"/>
  <c r="B59" i="13" l="1"/>
  <c r="A57" i="13"/>
  <c r="P47" i="13"/>
  <c r="P45" i="13" s="1"/>
  <c r="P43" i="13" s="1"/>
  <c r="Q47" i="13"/>
  <c r="Q45" i="13" s="1"/>
  <c r="Q43" i="13" s="1"/>
  <c r="Q41" i="13" s="1"/>
  <c r="B61" i="13" l="1"/>
  <c r="A59" i="13"/>
  <c r="P39" i="13"/>
  <c r="P37" i="13" s="1"/>
  <c r="P35" i="13" s="1"/>
  <c r="P33" i="13" s="1"/>
  <c r="P31" i="13" s="1"/>
  <c r="P29" i="13" s="1"/>
  <c r="Q39" i="13"/>
  <c r="Q37" i="13" s="1"/>
  <c r="Q35" i="13" s="1"/>
  <c r="Q33" i="13" s="1"/>
  <c r="Q31" i="13" s="1"/>
  <c r="Q29" i="13" s="1"/>
  <c r="Q27" i="13" s="1"/>
  <c r="B63" i="13" l="1"/>
  <c r="A61" i="13"/>
  <c r="P25" i="13"/>
  <c r="P23" i="13" s="1"/>
  <c r="P21" i="13" s="1"/>
  <c r="P19" i="13" s="1"/>
  <c r="Q25" i="13"/>
  <c r="Q23" i="13" s="1"/>
  <c r="Q21" i="13" s="1"/>
  <c r="Q19" i="13" s="1"/>
  <c r="B65" i="13" l="1"/>
  <c r="A63" i="13"/>
  <c r="P17" i="13"/>
  <c r="P6" i="13" s="1"/>
  <c r="Q17" i="13"/>
  <c r="B67" i="13" l="1"/>
  <c r="A65" i="13"/>
  <c r="Q15" i="13"/>
  <c r="Q6" i="13" s="1"/>
  <c r="A67" i="13" l="1"/>
  <c r="B69" i="13"/>
  <c r="A69" i="13" l="1"/>
  <c r="B71" i="13"/>
  <c r="B73" i="13"/>
  <c r="A71" i="13"/>
  <c r="B75" i="13" l="1"/>
  <c r="A73" i="13"/>
  <c r="B77" i="13" l="1"/>
  <c r="A75" i="13"/>
  <c r="B79" i="13" l="1"/>
  <c r="A77" i="13"/>
  <c r="B81" i="13" l="1"/>
  <c r="A79" i="13"/>
  <c r="B83" i="13" l="1"/>
  <c r="A81" i="13"/>
  <c r="B85" i="13" l="1"/>
  <c r="A83" i="13"/>
  <c r="B87" i="13" l="1"/>
  <c r="A85" i="13"/>
  <c r="B89" i="13" l="1"/>
  <c r="A87" i="13"/>
  <c r="B91" i="13" l="1"/>
  <c r="A89" i="13"/>
  <c r="B93" i="13" l="1"/>
  <c r="A91" i="13"/>
  <c r="A93" i="13" l="1"/>
  <c r="B95" i="13"/>
  <c r="A95" i="13" l="1"/>
  <c r="B97" i="13"/>
  <c r="B99" i="13" s="1"/>
  <c r="A97" i="13"/>
  <c r="B101" i="13" l="1"/>
  <c r="A99" i="13"/>
  <c r="B103" i="13" l="1"/>
  <c r="A101" i="13"/>
  <c r="B105" i="13" l="1"/>
  <c r="A103" i="13"/>
  <c r="B107" i="13" l="1"/>
  <c r="A105" i="13"/>
  <c r="B109" i="13" l="1"/>
  <c r="A107" i="13"/>
  <c r="B111" i="13" l="1"/>
  <c r="A109" i="13"/>
  <c r="B113" i="13" l="1"/>
  <c r="A111" i="13"/>
  <c r="B115" i="13" l="1"/>
  <c r="A113" i="13"/>
  <c r="B117" i="13" l="1"/>
  <c r="A115" i="13"/>
  <c r="B119" i="13" l="1"/>
  <c r="A117" i="13"/>
  <c r="B121" i="13" l="1"/>
  <c r="A119" i="13"/>
  <c r="B123" i="13" l="1"/>
  <c r="A121" i="13"/>
  <c r="B125" i="13" l="1"/>
  <c r="A123" i="13"/>
  <c r="B127" i="13" l="1"/>
  <c r="A125" i="13"/>
  <c r="B129" i="13" l="1"/>
  <c r="A127" i="13"/>
  <c r="B131" i="13" l="1"/>
  <c r="A129" i="13"/>
  <c r="B133" i="13" l="1"/>
  <c r="A131" i="13"/>
  <c r="B135" i="13" l="1"/>
  <c r="A133" i="13"/>
  <c r="B137" i="13" l="1"/>
  <c r="A135" i="13"/>
  <c r="B139" i="13" l="1"/>
  <c r="A137" i="13"/>
  <c r="B141" i="13" l="1"/>
  <c r="A139" i="13"/>
  <c r="B143" i="13" l="1"/>
  <c r="A141" i="13"/>
  <c r="B145" i="13" l="1"/>
  <c r="A143" i="13"/>
  <c r="B147" i="13" l="1"/>
  <c r="A145" i="13"/>
  <c r="B149" i="13" l="1"/>
  <c r="A147" i="13"/>
  <c r="B151" i="13" l="1"/>
  <c r="A149" i="13"/>
  <c r="B153" i="13" l="1"/>
  <c r="A151" i="13"/>
  <c r="B155" i="13" l="1"/>
  <c r="A153" i="13"/>
  <c r="B157" i="13" l="1"/>
  <c r="A155" i="13"/>
  <c r="B159" i="13" l="1"/>
  <c r="A157" i="13"/>
  <c r="B161" i="13" l="1"/>
  <c r="A159" i="13"/>
  <c r="B163" i="13" l="1"/>
  <c r="A161" i="13"/>
  <c r="B165" i="13" l="1"/>
  <c r="A163" i="13"/>
  <c r="B167" i="13" l="1"/>
  <c r="A165" i="13"/>
  <c r="B169" i="13" l="1"/>
  <c r="A167" i="13"/>
  <c r="B171" i="13" l="1"/>
  <c r="A169" i="13"/>
  <c r="B173" i="13" l="1"/>
  <c r="A171" i="13"/>
  <c r="B175" i="13" l="1"/>
  <c r="A173" i="13"/>
  <c r="B177" i="13" l="1"/>
  <c r="A175" i="13"/>
  <c r="B179" i="13" l="1"/>
  <c r="A177" i="13"/>
  <c r="B181" i="13" l="1"/>
  <c r="A179" i="13"/>
  <c r="B183" i="13" l="1"/>
  <c r="A181" i="13"/>
  <c r="B185" i="13" l="1"/>
  <c r="A183" i="13"/>
  <c r="B187" i="13" l="1"/>
  <c r="A185" i="13"/>
  <c r="B189" i="13" l="1"/>
  <c r="A187" i="13"/>
  <c r="B191" i="13" l="1"/>
  <c r="A189" i="13"/>
  <c r="B193" i="13" l="1"/>
  <c r="A191" i="13"/>
  <c r="B195" i="13" l="1"/>
  <c r="A193" i="13"/>
  <c r="B197" i="13" l="1"/>
  <c r="A195" i="13"/>
  <c r="B199" i="13" l="1"/>
  <c r="A197" i="13"/>
  <c r="B201" i="13" l="1"/>
  <c r="A199" i="13"/>
  <c r="B203" i="13" l="1"/>
  <c r="A201" i="13"/>
  <c r="B205" i="13" l="1"/>
  <c r="A203" i="13"/>
  <c r="B207" i="13" l="1"/>
  <c r="A205" i="13"/>
  <c r="B209" i="13" l="1"/>
  <c r="A207" i="13"/>
  <c r="B211" i="13" l="1"/>
  <c r="A209" i="13"/>
  <c r="B213" i="13" l="1"/>
  <c r="A211" i="13"/>
  <c r="B215" i="13" l="1"/>
  <c r="A213" i="13"/>
  <c r="B217" i="13" l="1"/>
  <c r="A215" i="13"/>
  <c r="B219" i="13" l="1"/>
  <c r="A217" i="13"/>
  <c r="B221" i="13" l="1"/>
  <c r="A219" i="13"/>
  <c r="B223" i="13" l="1"/>
  <c r="A221" i="13"/>
  <c r="B225" i="13" l="1"/>
  <c r="A223" i="13"/>
  <c r="B227" i="13" l="1"/>
  <c r="A225" i="13"/>
  <c r="B229" i="13" l="1"/>
  <c r="A227" i="13"/>
  <c r="B231" i="13" l="1"/>
  <c r="A229" i="13"/>
  <c r="B233" i="13" l="1"/>
  <c r="A231" i="13"/>
  <c r="B235" i="13" l="1"/>
  <c r="A233" i="13"/>
  <c r="B237" i="13" l="1"/>
  <c r="A235" i="13"/>
  <c r="B239" i="13" l="1"/>
  <c r="A237" i="13"/>
  <c r="B241" i="13" l="1"/>
  <c r="A239" i="13"/>
  <c r="B243" i="13" l="1"/>
  <c r="A241" i="13"/>
  <c r="B245" i="13" l="1"/>
  <c r="A243" i="13"/>
  <c r="B247" i="13" l="1"/>
  <c r="A245" i="13"/>
  <c r="B249" i="13" l="1"/>
  <c r="A247" i="13"/>
  <c r="B251" i="13" l="1"/>
  <c r="A249" i="13"/>
  <c r="B253" i="13" l="1"/>
  <c r="A251" i="13"/>
  <c r="B255" i="13" l="1"/>
  <c r="A253" i="13"/>
  <c r="B257" i="13" l="1"/>
  <c r="A255" i="13"/>
  <c r="B259" i="13" l="1"/>
  <c r="A257" i="13"/>
  <c r="B261" i="13" l="1"/>
  <c r="A259" i="13"/>
  <c r="B263" i="13" l="1"/>
  <c r="A261" i="13"/>
  <c r="B265" i="13" l="1"/>
  <c r="A263" i="13"/>
  <c r="B267" i="13" l="1"/>
  <c r="A265" i="13"/>
  <c r="B269" i="13" l="1"/>
  <c r="A267" i="13"/>
  <c r="B271" i="13" l="1"/>
  <c r="A269" i="13"/>
  <c r="B273" i="13" l="1"/>
  <c r="A271" i="13"/>
  <c r="B275" i="13" l="1"/>
  <c r="A273" i="13"/>
  <c r="B277" i="13" l="1"/>
  <c r="A275" i="13"/>
  <c r="B279" i="13" l="1"/>
  <c r="A277" i="13"/>
  <c r="B281" i="13" l="1"/>
  <c r="A279" i="13"/>
  <c r="B283" i="13" l="1"/>
  <c r="A281" i="13"/>
  <c r="B285" i="13" l="1"/>
  <c r="A283" i="13"/>
  <c r="B287" i="13" l="1"/>
  <c r="A285" i="13"/>
  <c r="B289" i="13" l="1"/>
  <c r="A287" i="13"/>
  <c r="B291" i="13" l="1"/>
  <c r="A289" i="13"/>
  <c r="B293" i="13" l="1"/>
  <c r="A291" i="13"/>
  <c r="B295" i="13" l="1"/>
  <c r="A293" i="13"/>
  <c r="B297" i="13" l="1"/>
  <c r="A295" i="13"/>
  <c r="B299" i="13" l="1"/>
  <c r="A297" i="13"/>
  <c r="B301" i="13" l="1"/>
  <c r="A299" i="13"/>
  <c r="B303" i="13" l="1"/>
  <c r="A301" i="13"/>
  <c r="B305" i="13" l="1"/>
  <c r="A303" i="13"/>
  <c r="B307" i="13" l="1"/>
  <c r="A305" i="13"/>
  <c r="B309" i="13" l="1"/>
  <c r="A307" i="13"/>
  <c r="B311" i="13" l="1"/>
  <c r="A309" i="13"/>
  <c r="B313" i="13" l="1"/>
  <c r="A311" i="13"/>
  <c r="B315" i="13" l="1"/>
  <c r="A313" i="13"/>
  <c r="B317" i="13" l="1"/>
  <c r="A315" i="13"/>
  <c r="B319" i="13" l="1"/>
  <c r="A317" i="13"/>
  <c r="B321" i="13" l="1"/>
  <c r="A319" i="13"/>
  <c r="B323" i="13" l="1"/>
  <c r="A321" i="13"/>
  <c r="B325" i="13" l="1"/>
  <c r="A323" i="13"/>
  <c r="B327" i="13" l="1"/>
  <c r="A325" i="13"/>
  <c r="B329" i="13" l="1"/>
  <c r="A327" i="13"/>
  <c r="B331" i="13" l="1"/>
  <c r="A329" i="13"/>
  <c r="B333" i="13" l="1"/>
  <c r="A331" i="13"/>
  <c r="B335" i="13" l="1"/>
  <c r="A333" i="13"/>
  <c r="B337" i="13" l="1"/>
  <c r="A335" i="13"/>
  <c r="B339" i="13" l="1"/>
  <c r="A337" i="13"/>
  <c r="B341" i="13" l="1"/>
  <c r="A339" i="13"/>
  <c r="B343" i="13" l="1"/>
  <c r="A341" i="13"/>
  <c r="B345" i="13" l="1"/>
  <c r="A343" i="13"/>
  <c r="B347" i="13" l="1"/>
  <c r="A345" i="13"/>
  <c r="B349" i="13" l="1"/>
  <c r="A347" i="13"/>
  <c r="B351" i="13" l="1"/>
  <c r="A349" i="13"/>
  <c r="B353" i="13" l="1"/>
  <c r="A351" i="13"/>
  <c r="B355" i="13" l="1"/>
  <c r="A353" i="13"/>
  <c r="B357" i="13" l="1"/>
  <c r="A355" i="13"/>
  <c r="B359" i="13" l="1"/>
  <c r="A357" i="13"/>
  <c r="B361" i="13" l="1"/>
  <c r="A359" i="13"/>
  <c r="B363" i="13" l="1"/>
  <c r="A361" i="13"/>
  <c r="B365" i="13" l="1"/>
  <c r="A363" i="13"/>
  <c r="B367" i="13" l="1"/>
  <c r="A365" i="13"/>
  <c r="B369" i="13" l="1"/>
  <c r="A367" i="13"/>
  <c r="B371" i="13" l="1"/>
  <c r="A369" i="13"/>
  <c r="B373" i="13" l="1"/>
  <c r="A371" i="13"/>
  <c r="B375" i="13" l="1"/>
  <c r="A373" i="13"/>
  <c r="B377" i="13" l="1"/>
  <c r="A375" i="13"/>
  <c r="B379" i="13" l="1"/>
  <c r="A377" i="13"/>
  <c r="B381" i="13" l="1"/>
  <c r="A379" i="13"/>
  <c r="B383" i="13" l="1"/>
  <c r="A381" i="13"/>
  <c r="B385" i="13" l="1"/>
  <c r="A383" i="13"/>
  <c r="B387" i="13" l="1"/>
  <c r="A385" i="13"/>
  <c r="B389" i="13" l="1"/>
  <c r="A387" i="13"/>
  <c r="B391" i="13" l="1"/>
  <c r="A389" i="13"/>
  <c r="B393" i="13" l="1"/>
  <c r="A391" i="13"/>
  <c r="B395" i="13" l="1"/>
  <c r="A393" i="13"/>
  <c r="B397" i="13" l="1"/>
  <c r="A395" i="13"/>
  <c r="B399" i="13" l="1"/>
  <c r="A397" i="13"/>
  <c r="B401" i="13" l="1"/>
  <c r="A399" i="13"/>
  <c r="B403" i="13" l="1"/>
  <c r="A401" i="13"/>
  <c r="B405" i="13" l="1"/>
  <c r="B407" i="13" s="1"/>
  <c r="A403" i="13"/>
  <c r="A405" i="13" l="1"/>
  <c r="B409" i="13" l="1"/>
  <c r="A407" i="13"/>
  <c r="B411" i="13" l="1"/>
  <c r="A409" i="13"/>
  <c r="B413" i="13" l="1"/>
  <c r="A411" i="13"/>
  <c r="B415" i="13" l="1"/>
  <c r="A413" i="13"/>
  <c r="B417" i="13" l="1"/>
  <c r="A415" i="13"/>
  <c r="B419" i="13" l="1"/>
  <c r="A417" i="13"/>
  <c r="B421" i="13" l="1"/>
  <c r="A419" i="13"/>
  <c r="B423" i="13" l="1"/>
  <c r="A421" i="13"/>
  <c r="B425" i="13" l="1"/>
  <c r="A423" i="13"/>
  <c r="B427" i="13" l="1"/>
  <c r="A425" i="13"/>
  <c r="B429" i="13" l="1"/>
  <c r="A427" i="13"/>
  <c r="B431" i="13" l="1"/>
  <c r="A429" i="13"/>
  <c r="B433" i="13" l="1"/>
  <c r="A431" i="13"/>
  <c r="B435" i="13" l="1"/>
  <c r="A433" i="13"/>
  <c r="B437" i="13" l="1"/>
  <c r="A435" i="13"/>
  <c r="B439" i="13" l="1"/>
  <c r="A437" i="13"/>
  <c r="B441" i="13" l="1"/>
  <c r="A439" i="13"/>
  <c r="B443" i="13" l="1"/>
  <c r="A441" i="13"/>
  <c r="B445" i="13" l="1"/>
  <c r="A443" i="13"/>
  <c r="B447" i="13" l="1"/>
  <c r="A445" i="13"/>
  <c r="B449" i="13" l="1"/>
  <c r="A447" i="13"/>
  <c r="B451" i="13" l="1"/>
  <c r="A449" i="13"/>
  <c r="B453" i="13" l="1"/>
  <c r="A451" i="13"/>
  <c r="B455" i="13" l="1"/>
  <c r="A453" i="13"/>
  <c r="B457" i="13" l="1"/>
  <c r="A455" i="13"/>
  <c r="B459" i="13" l="1"/>
  <c r="A457" i="13"/>
  <c r="B461" i="13" l="1"/>
  <c r="A459" i="13"/>
  <c r="B463" i="13" l="1"/>
  <c r="A461" i="13"/>
  <c r="B465" i="13" l="1"/>
  <c r="A463" i="13"/>
  <c r="B467" i="13" l="1"/>
  <c r="A465" i="13"/>
  <c r="B469" i="13" l="1"/>
  <c r="A467" i="13"/>
  <c r="B471" i="13" l="1"/>
  <c r="A469" i="13"/>
  <c r="B473" i="13" l="1"/>
  <c r="A471" i="13"/>
  <c r="B475" i="13" l="1"/>
  <c r="A473" i="13"/>
  <c r="B477" i="13" l="1"/>
  <c r="A475" i="13"/>
  <c r="B479" i="13" l="1"/>
  <c r="A477" i="13"/>
  <c r="B481" i="13" l="1"/>
  <c r="A479" i="13"/>
  <c r="B483" i="13" l="1"/>
  <c r="A481" i="13"/>
  <c r="B485" i="13" l="1"/>
  <c r="A483" i="13"/>
  <c r="B487" i="13" l="1"/>
  <c r="A485" i="13"/>
  <c r="B489" i="13" l="1"/>
  <c r="A487" i="13"/>
  <c r="B491" i="13" l="1"/>
  <c r="A489" i="13"/>
  <c r="B493" i="13" l="1"/>
  <c r="A491" i="13"/>
  <c r="B495" i="13" l="1"/>
  <c r="A493" i="13"/>
  <c r="B497" i="13" l="1"/>
  <c r="A495" i="13"/>
  <c r="B499" i="13" l="1"/>
  <c r="A497" i="13"/>
  <c r="B501" i="13" l="1"/>
  <c r="A499" i="13"/>
  <c r="B503" i="13" l="1"/>
  <c r="A501" i="13"/>
  <c r="B505" i="13" l="1"/>
  <c r="A503" i="13"/>
  <c r="B507" i="13" l="1"/>
  <c r="A505" i="13"/>
  <c r="B509" i="13" l="1"/>
  <c r="A507" i="13"/>
  <c r="B511" i="13" l="1"/>
  <c r="A509" i="13"/>
  <c r="B513" i="13" l="1"/>
  <c r="A511" i="13"/>
  <c r="B515" i="13" l="1"/>
  <c r="A513" i="13"/>
  <c r="B517" i="13" l="1"/>
  <c r="A515" i="13"/>
  <c r="B519" i="13" l="1"/>
  <c r="A517" i="13"/>
  <c r="B521" i="13" l="1"/>
  <c r="A519" i="13"/>
  <c r="B523" i="13" l="1"/>
  <c r="A521" i="13"/>
  <c r="B525" i="13" l="1"/>
  <c r="A523" i="13"/>
  <c r="B527" i="13" l="1"/>
  <c r="A525" i="13"/>
  <c r="B529" i="13" l="1"/>
  <c r="A527" i="13"/>
  <c r="B531" i="13" l="1"/>
  <c r="A529" i="13"/>
  <c r="B533" i="13" l="1"/>
  <c r="A531" i="13"/>
  <c r="B535" i="13" l="1"/>
  <c r="A533" i="13"/>
  <c r="B537" i="13" l="1"/>
  <c r="A535" i="13"/>
  <c r="B539" i="13" l="1"/>
  <c r="A537" i="13"/>
  <c r="B541" i="13" l="1"/>
  <c r="A539" i="13"/>
  <c r="B543" i="13" l="1"/>
  <c r="A541" i="13"/>
  <c r="B545" i="13" l="1"/>
  <c r="A543" i="13"/>
  <c r="B547" i="13" l="1"/>
  <c r="A545" i="13"/>
  <c r="B549" i="13" l="1"/>
  <c r="A547" i="13"/>
  <c r="B551" i="13" l="1"/>
  <c r="A549" i="13"/>
  <c r="B553" i="13" l="1"/>
  <c r="A551" i="13"/>
  <c r="B555" i="13" l="1"/>
  <c r="A553" i="13"/>
  <c r="B557" i="13" l="1"/>
  <c r="A555" i="13"/>
  <c r="B559" i="13" l="1"/>
  <c r="A557" i="13"/>
  <c r="B561" i="13" l="1"/>
  <c r="A559" i="13"/>
  <c r="B563" i="13" l="1"/>
  <c r="A561" i="13"/>
  <c r="B565" i="13" l="1"/>
  <c r="A563" i="13"/>
  <c r="B567" i="13" l="1"/>
  <c r="A565" i="13"/>
  <c r="B569" i="13" l="1"/>
  <c r="A567" i="13"/>
  <c r="B571" i="13" l="1"/>
  <c r="A569" i="13"/>
  <c r="B573" i="13" l="1"/>
  <c r="A571" i="13"/>
  <c r="B575" i="13" l="1"/>
  <c r="A573" i="13"/>
  <c r="B577" i="13" l="1"/>
  <c r="A575" i="13"/>
  <c r="B579" i="13" l="1"/>
  <c r="A577" i="13"/>
  <c r="B581" i="13" l="1"/>
  <c r="A579" i="13"/>
  <c r="B583" i="13" l="1"/>
  <c r="A581" i="13"/>
  <c r="B585" i="13" l="1"/>
  <c r="A583" i="13"/>
  <c r="B587" i="13" l="1"/>
  <c r="A585" i="13"/>
  <c r="B589" i="13" l="1"/>
  <c r="A587" i="13"/>
  <c r="B591" i="13" l="1"/>
  <c r="A589" i="13"/>
  <c r="B593" i="13" l="1"/>
  <c r="A591" i="13"/>
  <c r="B595" i="13" l="1"/>
  <c r="A593" i="13"/>
  <c r="B597" i="13" l="1"/>
  <c r="A595" i="13"/>
  <c r="B599" i="13" l="1"/>
  <c r="A597" i="13"/>
  <c r="B601" i="13" l="1"/>
  <c r="A599" i="13"/>
  <c r="B603" i="13" l="1"/>
  <c r="A601" i="13"/>
  <c r="B605" i="13" l="1"/>
  <c r="A603" i="13"/>
  <c r="B607" i="13" l="1"/>
  <c r="A605" i="13"/>
  <c r="B609" i="13" l="1"/>
  <c r="A607" i="13"/>
  <c r="B611" i="13" l="1"/>
  <c r="A609" i="13"/>
  <c r="B613" i="13" l="1"/>
  <c r="A611" i="13"/>
  <c r="B615" i="13" l="1"/>
  <c r="A613" i="13"/>
  <c r="B617" i="13" l="1"/>
  <c r="A615" i="13"/>
  <c r="B619" i="13" l="1"/>
  <c r="A617" i="13"/>
  <c r="B621" i="13" l="1"/>
  <c r="A619" i="13"/>
  <c r="B623" i="13" l="1"/>
  <c r="A621" i="13"/>
  <c r="B625" i="13" l="1"/>
  <c r="A623" i="13"/>
  <c r="B627" i="13" l="1"/>
  <c r="A625" i="13"/>
  <c r="B629" i="13" l="1"/>
  <c r="A627" i="13"/>
  <c r="B631" i="13" l="1"/>
  <c r="A629" i="13"/>
  <c r="B633" i="13" l="1"/>
  <c r="A631" i="13"/>
  <c r="B635" i="13" l="1"/>
  <c r="A633" i="13"/>
  <c r="B637" i="13" l="1"/>
  <c r="A635" i="13"/>
  <c r="B639" i="13" l="1"/>
  <c r="A637" i="13"/>
  <c r="B641" i="13" l="1"/>
  <c r="A639" i="13"/>
  <c r="B643" i="13" l="1"/>
  <c r="A641" i="13"/>
  <c r="B645" i="13" l="1"/>
  <c r="A643" i="13"/>
  <c r="B647" i="13" l="1"/>
  <c r="A645" i="13"/>
  <c r="B649" i="13" l="1"/>
  <c r="A647" i="13"/>
  <c r="B651" i="13" l="1"/>
  <c r="A649" i="13"/>
  <c r="B654" i="13" l="1"/>
  <c r="A651" i="13"/>
  <c r="B656" i="13" l="1"/>
  <c r="A654" i="13"/>
  <c r="B658" i="13" l="1"/>
  <c r="A656" i="13"/>
  <c r="A658" i="13" l="1"/>
  <c r="B660" i="13"/>
  <c r="B662" i="13" l="1"/>
  <c r="A660" i="13"/>
  <c r="B664" i="13" l="1"/>
  <c r="A662" i="13"/>
  <c r="B666" i="13" l="1"/>
  <c r="A664" i="13"/>
  <c r="B668" i="13" l="1"/>
  <c r="A666" i="13"/>
  <c r="B670" i="13" l="1"/>
  <c r="A668" i="13"/>
  <c r="B672" i="13" l="1"/>
  <c r="A670" i="13"/>
  <c r="B674" i="13" l="1"/>
  <c r="A672" i="13"/>
  <c r="B676" i="13" l="1"/>
  <c r="A674" i="13"/>
  <c r="B678" i="13" l="1"/>
  <c r="A676" i="13"/>
  <c r="B680" i="13" l="1"/>
  <c r="A678" i="13"/>
  <c r="B682" i="13" l="1"/>
  <c r="A680" i="13"/>
  <c r="B684" i="13" l="1"/>
  <c r="A682" i="13"/>
  <c r="B686" i="13" l="1"/>
  <c r="A684" i="13"/>
  <c r="B688" i="13" l="1"/>
  <c r="A686" i="13"/>
  <c r="B690" i="13" l="1"/>
  <c r="A688" i="13"/>
  <c r="B692" i="13" l="1"/>
  <c r="A690" i="13"/>
  <c r="B694" i="13" l="1"/>
  <c r="A692" i="13"/>
  <c r="B696" i="13" l="1"/>
  <c r="A694" i="13"/>
  <c r="B698" i="13" l="1"/>
  <c r="A696" i="13"/>
  <c r="B700" i="13" l="1"/>
  <c r="A698" i="13"/>
  <c r="B702" i="13" l="1"/>
  <c r="A700" i="13"/>
  <c r="B704" i="13" l="1"/>
  <c r="A702" i="13"/>
  <c r="B706" i="13" l="1"/>
  <c r="A704" i="13"/>
  <c r="B708" i="13" l="1"/>
  <c r="A706" i="13"/>
  <c r="B710" i="13" l="1"/>
  <c r="A708" i="13"/>
  <c r="B712" i="13" l="1"/>
  <c r="A710" i="13"/>
  <c r="B714" i="13" l="1"/>
  <c r="A712" i="13"/>
  <c r="B716" i="13" l="1"/>
  <c r="A714" i="13"/>
  <c r="B718" i="13" l="1"/>
  <c r="A716" i="13"/>
  <c r="B720" i="13" l="1"/>
  <c r="A718" i="13"/>
  <c r="B722" i="13" l="1"/>
  <c r="A720" i="13"/>
  <c r="B724" i="13" l="1"/>
  <c r="A722" i="13"/>
  <c r="B726" i="13" l="1"/>
  <c r="A724" i="13"/>
  <c r="B728" i="13" l="1"/>
  <c r="A726" i="13"/>
  <c r="B730" i="13" l="1"/>
  <c r="A728" i="13"/>
  <c r="B732" i="13" l="1"/>
  <c r="A730" i="13"/>
  <c r="B734" i="13" l="1"/>
  <c r="A732" i="13"/>
  <c r="B736" i="13" l="1"/>
  <c r="A734" i="13"/>
  <c r="B738" i="13" l="1"/>
  <c r="A736" i="13"/>
  <c r="B740" i="13" l="1"/>
  <c r="A738" i="13"/>
  <c r="B742" i="13" l="1"/>
  <c r="A740" i="13"/>
  <c r="B744" i="13" l="1"/>
  <c r="A742" i="13"/>
  <c r="B746" i="13" l="1"/>
  <c r="A744" i="13"/>
  <c r="B748" i="13" l="1"/>
  <c r="A746" i="13"/>
  <c r="B750" i="13" l="1"/>
  <c r="A748" i="13"/>
  <c r="B752" i="13" l="1"/>
  <c r="A750" i="13"/>
  <c r="B754" i="13" l="1"/>
  <c r="A752" i="13"/>
  <c r="B756" i="13" l="1"/>
  <c r="A754" i="13"/>
  <c r="B758" i="13" l="1"/>
  <c r="A756" i="13"/>
  <c r="B760" i="13" l="1"/>
  <c r="A758" i="13"/>
  <c r="B762" i="13" l="1"/>
  <c r="A760" i="13"/>
  <c r="B764" i="13" l="1"/>
  <c r="A762" i="13"/>
  <c r="B766" i="13" l="1"/>
  <c r="A764" i="13"/>
  <c r="B768" i="13" l="1"/>
  <c r="A766" i="13"/>
  <c r="B770" i="13" l="1"/>
  <c r="A768" i="13"/>
  <c r="B772" i="13" l="1"/>
  <c r="A770" i="13"/>
  <c r="B774" i="13" l="1"/>
  <c r="A772" i="13"/>
  <c r="B776" i="13" l="1"/>
  <c r="A774" i="13"/>
  <c r="B778" i="13" l="1"/>
  <c r="A776" i="13"/>
  <c r="B780" i="13" l="1"/>
  <c r="A778" i="13"/>
  <c r="B782" i="13" l="1"/>
  <c r="A780" i="13"/>
  <c r="B784" i="13" l="1"/>
  <c r="A782" i="13"/>
  <c r="B786" i="13" l="1"/>
  <c r="A784" i="13"/>
  <c r="B788" i="13" l="1"/>
  <c r="A786" i="13"/>
  <c r="B790" i="13" l="1"/>
  <c r="A788" i="13"/>
  <c r="B792" i="13" l="1"/>
  <c r="A790" i="13"/>
  <c r="B794" i="13" l="1"/>
  <c r="A792" i="13"/>
  <c r="B796" i="13" l="1"/>
  <c r="A794" i="13"/>
  <c r="B798" i="13" l="1"/>
  <c r="A796" i="13"/>
  <c r="B800" i="13" l="1"/>
  <c r="A798" i="13"/>
  <c r="B802" i="13" l="1"/>
  <c r="A800" i="13"/>
  <c r="B804" i="13" l="1"/>
  <c r="A802" i="13"/>
  <c r="B806" i="13" l="1"/>
  <c r="A804" i="13"/>
  <c r="B808" i="13" l="1"/>
  <c r="A806" i="13"/>
  <c r="B810" i="13" l="1"/>
  <c r="A808" i="13"/>
  <c r="B812" i="13" l="1"/>
  <c r="A810" i="13"/>
  <c r="B814" i="13" l="1"/>
  <c r="A812" i="13"/>
  <c r="B816" i="13" l="1"/>
  <c r="A814" i="13"/>
  <c r="B818" i="13" l="1"/>
  <c r="A816" i="13"/>
  <c r="B820" i="13" l="1"/>
  <c r="A818" i="13"/>
  <c r="B822" i="13" l="1"/>
  <c r="A820" i="13"/>
  <c r="B824" i="13" l="1"/>
  <c r="A822" i="13"/>
  <c r="B826" i="13" l="1"/>
  <c r="A824" i="13"/>
  <c r="B828" i="13" l="1"/>
  <c r="A826" i="13"/>
  <c r="A828" i="13" l="1"/>
  <c r="B830" i="13"/>
  <c r="B832" i="13" l="1"/>
  <c r="A830" i="13"/>
  <c r="B834" i="13" l="1"/>
  <c r="A832" i="13"/>
  <c r="B836" i="13" l="1"/>
  <c r="A834" i="13"/>
  <c r="B838" i="13" l="1"/>
  <c r="A836" i="13"/>
  <c r="B840" i="13" l="1"/>
  <c r="A838" i="13"/>
  <c r="B842" i="13" l="1"/>
  <c r="A840" i="13"/>
  <c r="B844" i="13" l="1"/>
  <c r="A842" i="13"/>
  <c r="B846" i="13" l="1"/>
  <c r="A844" i="13"/>
  <c r="B848" i="13" l="1"/>
  <c r="A846" i="13"/>
  <c r="B850" i="13" l="1"/>
  <c r="A848" i="13"/>
  <c r="B852" i="13" l="1"/>
  <c r="A850" i="13"/>
  <c r="B854" i="13" l="1"/>
  <c r="A852" i="13"/>
  <c r="B856" i="13" l="1"/>
  <c r="A854" i="13"/>
  <c r="B858" i="13" l="1"/>
  <c r="A856" i="13"/>
  <c r="B860" i="13" l="1"/>
  <c r="A858" i="13"/>
  <c r="B862" i="13" l="1"/>
  <c r="A862" i="13" s="1"/>
  <c r="A860" i="13"/>
</calcChain>
</file>

<file path=xl/sharedStrings.xml><?xml version="1.0" encoding="utf-8"?>
<sst xmlns="http://schemas.openxmlformats.org/spreadsheetml/2006/main" count="3714" uniqueCount="1350">
  <si>
    <t>2793 / 2795 - Promotie van de filatelie + blok 78</t>
  </si>
  <si>
    <t>2804 - Vogels van Buzin: Zwarte mees</t>
  </si>
  <si>
    <t>2814 - 125ste verjaardag van de werelpostvereniging (UPU)</t>
  </si>
  <si>
    <t>2819 / 2820 - Motorsport</t>
  </si>
  <si>
    <t>2821 - Motorsport. Zegel uit Blok 79 + Blok 79</t>
  </si>
  <si>
    <t>2823 / 2824 - Toerisme (waarde: 17F voor alle zegels)</t>
  </si>
  <si>
    <t>2825 / 2827 - Belgische chocolade (waarde: 17F voor alle zegels)</t>
  </si>
  <si>
    <t>2828 - 40 jaar koninglijk huwelijk - 2 juli 1959 (Koning Albert II en Koningin Paola)</t>
  </si>
  <si>
    <t>2829 /2831 - James Ensor (1860-1949)</t>
  </si>
  <si>
    <t xml:space="preserve">2838 / 2839 - Nobelprijswinnaars </t>
  </si>
  <si>
    <t>2832 / 2837 - Bruphila '99. 150 jaar Belgische postzegels: Blok 80</t>
  </si>
  <si>
    <t>2840 - Z.M. Koning Albert II ( 1ste Postzegel in Euro en BEF)</t>
  </si>
  <si>
    <t>2853 - Kerstmis en Nieuwjaar</t>
  </si>
  <si>
    <t>2854 / 2855 - Bloemen. Zelfklevende rolzegels</t>
  </si>
  <si>
    <t>2856 / 2857 - Het prinselijk huwelijk</t>
  </si>
  <si>
    <t>2878 - Welcome 2000 [waarde 17F(0,42€) voor de zegel]</t>
  </si>
  <si>
    <t>2879 /2881 - Promotie van de filatelie. Het Belgisch Koningshuis</t>
  </si>
  <si>
    <t>2885 - Vogels. Grauwe klauwier</t>
  </si>
  <si>
    <t>2887 /2889 - 500ste verjaardag van de geboorte van Karel V</t>
  </si>
  <si>
    <t xml:space="preserve">2890 - «World Mathemitical Year 2000». Exacte wetenschappen </t>
  </si>
  <si>
    <t>2891 -  Druk je stempel op de toekomst. Kindertekening.</t>
  </si>
  <si>
    <t>2892 / 2893 - Europese Kampioenschappen voetbal</t>
  </si>
  <si>
    <t>2895 - Het Rode Kruis. Vliegers  + logo's Rode Kruis  en Rode Halve Maan</t>
  </si>
  <si>
    <t>2900 - Dag van de postzegel: «Lezen en schrijven, da's pas leven »</t>
  </si>
  <si>
    <t>2901 - Belgica 2001. Viering van de 500ste verjaardag van de benoeming van François de Tassis als «kapitein en postmeester»</t>
  </si>
  <si>
    <t>2902 - Z.M. Koning Albert II, type Broux/MVRM - type van nr 2840 (30BF donkerbruin)</t>
  </si>
  <si>
    <t>2903 / 2905 - Gentse Floralliën X</t>
  </si>
  <si>
    <t>2906 - Het  Prins Filipfonds</t>
  </si>
  <si>
    <t>2908 /2911 - Sport. Olympische Spelen - Sydney 2000. + Blok 86</t>
  </si>
  <si>
    <t>2918 / 2921 - «Vogels» van André Buzin</t>
  </si>
  <si>
    <t>2922 - Europa 2000. De opbouw van Europa.</t>
  </si>
  <si>
    <t>2930 - Z.M. Koning Albert II, type Broux/MVRM - type van nr 2840 (32F donkergroen)</t>
  </si>
  <si>
    <t>2931 - «Vogels» van André Buzin. Zelfde zegel als nr. 2885: rolzegel</t>
  </si>
  <si>
    <t>2934 - Jeugdfelatelie. Kiekeboe.</t>
  </si>
  <si>
    <t>2932- Belgica 2001. Zelfde zegel als 2901 maar op kleiner formaat: rolzegel</t>
  </si>
  <si>
    <t>2933 - Z.M. Koning Albert II, type Broux/MVRM - type van nr. 2840 maar op horizontaal formaat: rolzegel</t>
  </si>
  <si>
    <t>2935 - Floralieën van Henegouwen</t>
  </si>
  <si>
    <t>2936 - «Vogels» van André Buzin.</t>
  </si>
  <si>
    <t>2942 - Kertmis en Nieuwjaar.</t>
  </si>
  <si>
    <t>2963 - Z.M. Koning Albert II, type Broux/MVRM - type van nr 2840 (17F blauwrgroen)</t>
  </si>
  <si>
    <t>2964 - Z.M. Koning Albert II, type Broux/MVRM - type van nr 2840 (50F blauw violet)</t>
  </si>
  <si>
    <t xml:space="preserve">2966 - «Vogels» van André Buzin in €. Herdruk van 1 juni 1992 (2460): koolmees </t>
  </si>
  <si>
    <t>2971 / 2976 - Dynastie . De zes Belgische Koninginnen. Zegels uit Blok 89</t>
  </si>
  <si>
    <t>2977 - Bloemen. Herdruk van de zelfklevende rolzegels type nr. 2854</t>
  </si>
  <si>
    <t>2978 - 100ste verjaardag van het overlijden van Zénobe Gramme (1826-1901)</t>
  </si>
  <si>
    <t>2979 - 575ste verjaardag van de Katholieke Universiteit van Leuven</t>
  </si>
  <si>
    <t>2984 - - Z.M. Koning Albert II. Type MVTM</t>
  </si>
  <si>
    <t>2980 / 2983 - Z.M. Koning Albert II. Type van nr. 2840</t>
  </si>
  <si>
    <t>2985 /2988 - Herdruk van gewone postzegels «Vogels» van André Buzin in BEF en Euro.</t>
  </si>
  <si>
    <t>2989 -  Europa. Water, natuurlijke rijkdom.</t>
  </si>
  <si>
    <t xml:space="preserve">2996 / 3000 - Belgica 2001 - 500 jaar Europese Post: zegels met vignet </t>
  </si>
  <si>
    <t>2993 / 2995 - Treinen, 75 jaar NMBS.</t>
  </si>
  <si>
    <t>2968 / 2970 - Promotie van de filatelie - Het Belgisch Koningshuis.  Zegels uit blok 88 + blok 88</t>
  </si>
  <si>
    <t>3001 - Belgica 2001 - 500 jaar Europese Post: zegel uit blok 91</t>
  </si>
  <si>
    <t>2990 / 2992 - Muzienk en literatuur: Kunstdisciplines van klank en woord.(+ blok 90)</t>
  </si>
  <si>
    <t>3002 / 3003 - Gemeenschappelijke uitgifte met Marokko: Moskee en Baseliek.</t>
  </si>
  <si>
    <t>3008 / 3009 - Gemeenschappelijke uitbave met China: Chinese kunstwerken.</t>
  </si>
  <si>
    <t>3010 -  Jeugdfilatelie.</t>
  </si>
  <si>
    <t>3011 - «Vogels» van André Buzin.</t>
  </si>
  <si>
    <t xml:space="preserve">3012 / 3013 - Sport </t>
  </si>
  <si>
    <t>3014 - De Europese unie.</t>
  </si>
  <si>
    <t>3022 - Rode Kruis: vrijwilligerswerk</t>
  </si>
  <si>
    <t>3023 - Dag van de postzegel - Zegel uit boekje B38</t>
  </si>
  <si>
    <t>3044 - Kertsmis en Nieuwjaar</t>
  </si>
  <si>
    <t xml:space="preserve">2796 / 2803 - Gelegenheidsuitgiften: zegels uit boekje B31 </t>
  </si>
  <si>
    <t xml:space="preserve">2805 / 2808 - Natuur: Uilen </t>
  </si>
  <si>
    <t xml:space="preserve">2809 / 2813 - 50 jaar Navo </t>
  </si>
  <si>
    <t xml:space="preserve">2815 / 2816 - Europa: Natuurreservaten </t>
  </si>
  <si>
    <t>2822 - James Ensor: Gemeenschappelijke uitgave met Israël</t>
  </si>
  <si>
    <t xml:space="preserve">2817 /2818 - Dag van de postzegel - "150jaar  Belgische Postzegel"                </t>
  </si>
  <si>
    <t xml:space="preserve">2850 - Zegels uitpostzegelboekje B32. Bloemen: Pelargonium F1 Zonale "Matador" </t>
  </si>
  <si>
    <t>2851 / 2852 - Solidariteit. Rode kruis</t>
  </si>
  <si>
    <t>3015 / 3016 - Toerisme. Belforten</t>
  </si>
  <si>
    <t>2858 /2877 - Een reis door de 20ste eeuw in 80 zegels: eerste deel - zegels uit blok 83</t>
  </si>
  <si>
    <t xml:space="preserve">2882 / 2884 - Brussel 2000. Europese cultuurstad van het jaar 2000               </t>
  </si>
  <si>
    <t>2894 - zegels uit postzegelboekje B33. Voetbal</t>
  </si>
  <si>
    <t xml:space="preserve">2896 / 2899 - «The World Wide Fund For Nature»: Amfibieën en reptielen   </t>
  </si>
  <si>
    <t xml:space="preserve">2912 / 2917 - Muziek. Zegels uit postzegelboekje B35 </t>
  </si>
  <si>
    <t>2923 / 2925 - Unesco. Wereldpatrimonium</t>
  </si>
  <si>
    <t xml:space="preserve">2926 /2929 - Toerisme. Kerken en kerkorgels </t>
  </si>
  <si>
    <t>2937 - Postzegelboekje. Bloemen (viooltje): zegels uit boekje B36</t>
  </si>
  <si>
    <t xml:space="preserve">2938 /2941 - Artistieke reeks. Belgische kunstenaars. </t>
  </si>
  <si>
    <t>2943 /2962 - Een reis door de 20ste eeuw in 80 zegels (2de deel): zegels uit blok 87</t>
  </si>
  <si>
    <t>2967 - Jubileaum A.D. 2000</t>
  </si>
  <si>
    <t xml:space="preserve">3004 /3007 - Kunst in België. 200 jaar Koninglijke Musea voor Schone kunsten van België. Zegels uit boekje B37. </t>
  </si>
  <si>
    <t>3017 / 3021 - Natuur. Grote typische boerderijen</t>
  </si>
  <si>
    <t xml:space="preserve">3024 / 3043 - Een reis door de 20ste eeuw in 80 zegels (3de deel): zegels uit blok 92 </t>
  </si>
  <si>
    <t>Ph</t>
  </si>
  <si>
    <t xml:space="preserve">2841 / 2849 - Jeugdfilatelie (20ste verj. van de 1ste strippostzegel):  Blok 81                       </t>
  </si>
  <si>
    <t>Ph ◄</t>
  </si>
  <si>
    <t>3045 - Rouwzegel</t>
  </si>
  <si>
    <t>3056 - Promotie v/d Filatelie</t>
  </si>
  <si>
    <t>3057 - Ruca &amp; Ufsia 1852-2002</t>
  </si>
  <si>
    <t>3058 / 3060 - Brugge 2002</t>
  </si>
  <si>
    <t xml:space="preserve">3061 / 3062 - Vrouw en kunst </t>
  </si>
  <si>
    <t>3063 - Dag v/d postzegel</t>
  </si>
  <si>
    <t>3064 / 3068 - Honden</t>
  </si>
  <si>
    <t>3064 / 3068 - Honden: zegels met vignet</t>
  </si>
  <si>
    <t xml:space="preserve">3069 - Vogels </t>
  </si>
  <si>
    <t>3070 - Koninglijke Beeltenis Albert I</t>
  </si>
  <si>
    <t>3071 - Europa  (Het Circus)</t>
  </si>
  <si>
    <t>3072 - Het Rode Kruis</t>
  </si>
  <si>
    <t>3073 - De Abdij van Leffe ( met en zonder vignet)</t>
  </si>
  <si>
    <t>3074 / 3083 - Toerisme - De Kastelen van België : blok 94</t>
  </si>
  <si>
    <t>3084 / 3086 - Paarden + zegel uit blok 95 + blok 95</t>
  </si>
  <si>
    <t>3087 - Vogels</t>
  </si>
  <si>
    <t>3088 / 3090 - De Guldensporenslag + zegel►blok 96 + blok 96</t>
  </si>
  <si>
    <t>3091 / 3092 - Gemeenschappelijke uitgave met Portugal.</t>
  </si>
  <si>
    <t>3093 / 3094 - Gemeenschappelijke uitgave met Kroatië</t>
  </si>
  <si>
    <t>3095 - Jeugdfilatelie: Bakelandt</t>
  </si>
  <si>
    <t>3096 - Rechten v/h kind</t>
  </si>
  <si>
    <t>3097 - Jean Rey (1902-1983)</t>
  </si>
  <si>
    <t>3101 / 3110 -  Kertmis en Nieuwjaar: zegels uit blok 98</t>
  </si>
  <si>
    <t>3101 / 3110 -  Kertmis en Nieuwjaar: blok 98</t>
  </si>
  <si>
    <t>3131 / 3134 - Koninglijke Beeltenis Albert I</t>
  </si>
  <si>
    <t>3135 / 3140 - Vogels</t>
  </si>
  <si>
    <t>3144 / 3145 - Marc Sleen 80 jaar + zegel►blok 100 + blok 100</t>
  </si>
  <si>
    <t>3146 / 3148 - De wereld van Henry v/d Velde (deel 1)</t>
  </si>
  <si>
    <t>3150 / 3155 - Een hart voor … (deel 1)</t>
  </si>
  <si>
    <t>3156 - Hector Berlioz</t>
  </si>
  <si>
    <t>3157 / 3158 - Volkspelen (deel 1)</t>
  </si>
  <si>
    <t>3160 / 3161 - Universiteiten</t>
  </si>
  <si>
    <t>3162 - Vogels : Grote bonte specht</t>
  </si>
  <si>
    <t>3163 / 3165 - Rode Kruis</t>
  </si>
  <si>
    <t>3166 - Bloemen</t>
  </si>
  <si>
    <t>3167 / 3168 - Georges Simenon (deel 1)</t>
  </si>
  <si>
    <t>3172 - Dag v/d postzegel: Mail Art</t>
  </si>
  <si>
    <t>3173 - Jeugdfilatelie: De Koene Ridder</t>
  </si>
  <si>
    <t>3174 / 3178  - Natuur mineralen (deel1)</t>
  </si>
  <si>
    <t>3174pl / 3178pr -  Natuur mineralen (deel2)</t>
  </si>
  <si>
    <t>3179 - Europa: Affichekunst</t>
  </si>
  <si>
    <t>3184 / 3193 - This is Belgium  (deel 1)</t>
  </si>
  <si>
    <t>3184 / 3193 - This is Belgium: blok 104   (deel 2)</t>
  </si>
  <si>
    <t>3199 / 3200 - Vogels</t>
  </si>
  <si>
    <t>3201 -Hulde: Koning Boudewijn &amp; Koning Albert  II (deel 1)</t>
  </si>
  <si>
    <t>3202 / 3203 -Hulde: Kon. Boudewijn &amp; Kon. Albert  II (deel 2)</t>
  </si>
  <si>
    <t>3204 - Beeltenis van Koning AlbertII</t>
  </si>
  <si>
    <t>3205 /3206  Gemeenschappelijke uitgifte met Italië</t>
  </si>
  <si>
    <t>3207 - Promotie v/d filatelie</t>
  </si>
  <si>
    <t>3208 + 3209 - Beeltenis van Z.M. Koning AlbertII</t>
  </si>
  <si>
    <t>3210 - Sinterklaas</t>
  </si>
  <si>
    <t>3211 - De Sociale Samenhang</t>
  </si>
  <si>
    <t>3212  - Vogel: Waterhoen</t>
  </si>
  <si>
    <t>3213 / 3217 - 50 Jaar televisie : zegels uit blok 106</t>
  </si>
  <si>
    <t>3213 / 3217 - 50 jaar televisie: blok 106</t>
  </si>
  <si>
    <t>3218 / 3220 - Het boek</t>
  </si>
  <si>
    <t>3221 / 3222 - Literatuur</t>
  </si>
  <si>
    <t>3224 - Kerstmis en Nieuwjaar (zonder waardeopdruk: €0,41)</t>
  </si>
  <si>
    <t>3225 / 3226 - Tennis</t>
  </si>
  <si>
    <t>3229 / 3232 - Fernand  Khnopff (zegels uit blok 107)</t>
  </si>
  <si>
    <t>3229 / 3232 - Fernand  Khnopff ( Blok 107)</t>
  </si>
  <si>
    <t>3233 - Jeugdfilatelie</t>
  </si>
  <si>
    <t>3234 - Bloemen: uit boekje 43: Anjer ( waarde €,049)</t>
  </si>
  <si>
    <t>3235 / 3244 - This is Belgium (zegels uit Blok 108)</t>
  </si>
  <si>
    <t>3235 / 3244 - This is Belgium (Blok 108)</t>
  </si>
  <si>
    <t>3245 - Dag v/d postzegel</t>
  </si>
  <si>
    <t>3246 / 3248 - Suikerindustrie</t>
  </si>
  <si>
    <t>3249 / 3253 - Kuifje e/d maan (zegels uit blok 109 + blok 109)</t>
  </si>
  <si>
    <t>3255 - Europese verkiezingen</t>
  </si>
  <si>
    <t>3256 / 3259 - De Europese Unie (zegels uit blok 110 + blok 110)</t>
  </si>
  <si>
    <t>3260 / 3263 - Toerisme: Bedevaartsoorden</t>
  </si>
  <si>
    <t>3264 / 3270 - Vogels</t>
  </si>
  <si>
    <t>3271 / 3273 - Beeltenis van Z.M. Koning Albert II</t>
  </si>
  <si>
    <t>3275 / 3277 - Lîdje todi! (+zegel uit blok 111 + blok 111)</t>
  </si>
  <si>
    <t>3278 / 3281 - Klimatologie</t>
  </si>
  <si>
    <t>3284 / 3288 - Belgische jazz (deel 1)</t>
  </si>
  <si>
    <t>3284 / 3288 - Belgische jazz (deel 2)</t>
  </si>
  <si>
    <t>3289 - Koning Albert II, 70 (deel 1)</t>
  </si>
  <si>
    <t>3290 - Kon. Albert II, 70 (deel 2)(zegel uit blok 113 + blok 113)</t>
  </si>
  <si>
    <t>3291 / 3292 - Europa: vakantie</t>
  </si>
  <si>
    <t>3307 - Het Rode Kruis</t>
  </si>
  <si>
    <t>3308 / 3309 - Gemeenschappelijke uitgifte met Roemenië</t>
  </si>
  <si>
    <t>3310 - Rouwzegel met nieuwe Prior logo (geen vignet)</t>
  </si>
  <si>
    <t>3311 - Belgische Oorlogsvrijwilligers</t>
  </si>
  <si>
    <t>3318 - Bloem: Impatiens ( uit boekje 45)</t>
  </si>
  <si>
    <t>3319 / 3323 - Belgica 2006 (zegels uit blok 116 + blok 116)</t>
  </si>
  <si>
    <t>3324 / 3325 - Halloween (zegels uit boekje 46)</t>
  </si>
  <si>
    <t>3329 / 3331 - Remember Bastogne</t>
  </si>
  <si>
    <t>3326 / 3328 - Fantastische literatuur</t>
  </si>
  <si>
    <t xml:space="preserve">3332 / 3333 - Kerstmis en Nieuwjaar: </t>
  </si>
  <si>
    <t>3334 / 3345 - Belgian international sport champions (blok 117)</t>
  </si>
  <si>
    <t>3348 - 100 jaar Vrouwenraad</t>
  </si>
  <si>
    <t>3349 - Promotie v/d filatelie: "De Violiste"</t>
  </si>
  <si>
    <t>3350 - Jeugfilatelie</t>
  </si>
  <si>
    <t>3351 - Posthoorn - Gewone postzegel met beeld v/d posthoorn</t>
  </si>
  <si>
    <t>3352 - 100 jaar Rotary</t>
  </si>
  <si>
    <t>3353 / 3354 - Onze taal</t>
  </si>
  <si>
    <t>3356 - 175 jaar België (de Dynastie) (zegel uit blok 118 &amp; blok)</t>
  </si>
  <si>
    <t>3367 - Rode Kruis - Tsunamie</t>
  </si>
  <si>
    <t>3368 / 3372 - Belgica 2006 (zegels uit blok 120 &amp; blok 120)</t>
  </si>
  <si>
    <t xml:space="preserve">3373 / 3377 - Belgica 2006 (zegels uit boekje 49) </t>
  </si>
  <si>
    <t>3379 / 3381 - Vogels - Gewone postzegel v/h type Vogels</t>
  </si>
  <si>
    <t>3382 - Beeltenis van Z.M. Koning Albert II (typeMVTM)</t>
  </si>
  <si>
    <t>3383 / 3385 - De Gentse Floraliën</t>
  </si>
  <si>
    <t>3386 / 3387 - Europa: gastronomie</t>
  </si>
  <si>
    <t>3388 - Dag v/d postzegel</t>
  </si>
  <si>
    <t>3389 / 3391 - Vogels - Gewone postzegel v/h type Vogels</t>
  </si>
  <si>
    <t>3392 / 3394 - Oorlog en vrede</t>
  </si>
  <si>
    <t>3395 - Korea</t>
  </si>
  <si>
    <t>3396 / 3398 - Toerisme: monumentale uurwerken</t>
  </si>
  <si>
    <t>3399 / 3400 - Zomerzegels: vakantie!</t>
  </si>
  <si>
    <t>3413 / 3414 - Gemeenschappelijke uitgifte met Turkije</t>
  </si>
  <si>
    <t>3415 - 75 jaar radio</t>
  </si>
  <si>
    <t>3416 / 3417 - Niewe beeltenis van Z.M. Koning Albert II</t>
  </si>
  <si>
    <t>3418 - 175 jaar België. (zegel komt uit presentatieblad??)</t>
  </si>
  <si>
    <t>??</t>
  </si>
  <si>
    <t>3419 / 3424 - Natuur (blok 122)</t>
  </si>
  <si>
    <t>3425 - Het Schrijn van O.L.V te Doornik.</t>
  </si>
  <si>
    <t>3426 / 3429 - Gemeenschappelijke uitgifte met Singapore</t>
  </si>
  <si>
    <t>3430 / 3431 - Europalia: Rusland</t>
  </si>
  <si>
    <t>3433 / 3438 - Asterix en de Belgen (zegels uit blok 123)</t>
  </si>
  <si>
    <t>3439 / 3448 - This is Belgium: kunst in België (zegels►bl. 124)</t>
  </si>
  <si>
    <t>3449 / 3453 - Sprookjes: 200 jaar H.C. Andersen (blok 125)</t>
  </si>
  <si>
    <t>3464 / 3465 - Volksliteratuur</t>
  </si>
  <si>
    <t>3467 - Kerstmis en Nieuwjaar (zegels uit boekje 58)</t>
  </si>
  <si>
    <t>3468 / 3469 - Koningin Astrid (+ zegel uit blok 126 + blok 126)</t>
  </si>
  <si>
    <t>3470 - Muziek: Wolfgang Amadeus Mozart</t>
  </si>
  <si>
    <t>3476 / 3477 - Literatuur</t>
  </si>
  <si>
    <t>3478 / 3479 - Gewone postzegels v/h type vogels</t>
  </si>
  <si>
    <t xml:space="preserve">3480 - Nieuwe beeltenis van Z.M. Koning Albert II </t>
  </si>
  <si>
    <t>3491 / 3493 - 175 jaar democratie (zegels uit blok 127)</t>
  </si>
  <si>
    <t>3491 / 3493 - 175 jaar democratie (blok 127)</t>
  </si>
  <si>
    <t>3494 / 3495 - Persvrijheid, hoeksteen v/d democratie</t>
  </si>
  <si>
    <t xml:space="preserve">3496 - De kruisboogschutters </t>
  </si>
  <si>
    <t>3498 - Feest v/d Postzegel: Schrijfplezier</t>
  </si>
  <si>
    <t>3500 - Justus Lipsius</t>
  </si>
  <si>
    <t xml:space="preserve">3501 - Nieuwe beeltenis van Z.M. Koning Albert II </t>
  </si>
  <si>
    <t>3502 - Gewone postzegels v/h type vogels. Grutto</t>
  </si>
  <si>
    <t>3503 / 3514 - Belgian International Sport Champions (blok 128)</t>
  </si>
  <si>
    <t>3515 - Start van Giro 2006 in Wallonië</t>
  </si>
  <si>
    <t>3516 / 3519 - Kunst in België</t>
  </si>
  <si>
    <t>3520 / 3524 - Memorial Van Damme (zegels uit blok 129)</t>
  </si>
  <si>
    <t>3520 / 3524 - Memorial Van Damme (blok 129)</t>
  </si>
  <si>
    <t>3525 - Rode Kruis: nooit te jong om te leren</t>
  </si>
  <si>
    <t>3527 - Logo BELGICA 2006</t>
  </si>
  <si>
    <t>3529 / 3532 - Vuurtorens</t>
  </si>
  <si>
    <t>3538 - Gewone postzegels v/h type "Vogels": fuut</t>
  </si>
  <si>
    <t>3541 / 3545 - Idyllisch Walonië (zegels uit blok 132 + blok 132)</t>
  </si>
  <si>
    <t>3546 - Gewone postzegels v/h type "Vogels": Geoorde fuut</t>
  </si>
  <si>
    <t>3547 - Marcinelle (1956 -2006)</t>
  </si>
  <si>
    <t>3550 / 3551 - De Hanze</t>
  </si>
  <si>
    <t>3552 - Instituut voor Tropische Geneeskunde Antwerpen</t>
  </si>
  <si>
    <t>3553 - Belgische Academie voor Filatelie</t>
  </si>
  <si>
    <t>3554 - Promotie v/d Filatelie</t>
  </si>
  <si>
    <t>3555 / 3559 - Belgica 2006 (zegels uit blok 133 + blok 133)</t>
  </si>
  <si>
    <t>3560 - Belgica 2006 (zegel uit blok 134 + blok 134)</t>
  </si>
  <si>
    <t>3561 / 3562 - Europa: kinderen en migratie</t>
  </si>
  <si>
    <t>3566 / 3570 - De Dans (zegels uit blok 136 + blok 136)</t>
  </si>
  <si>
    <t>3576 - Jeugdfilatelie: Kramikske</t>
  </si>
  <si>
    <t>3577 / 3586 - This is Belgium: lekker tafelen in België ( bl. 137)</t>
  </si>
  <si>
    <t>3589 / 3593 - Kerstmis en Nieuwjaar: Engelen v. Hans Memling</t>
  </si>
  <si>
    <t>3599 - Promotie v/d Filatelie (zegel uit blok 138 + blok 138)</t>
  </si>
  <si>
    <t>3600 / 3602 - Sport: veldrijden, bowling, golf</t>
  </si>
  <si>
    <t>3606 / 3607 - Kon. beeltenis: Prior Europa en Prior wereld</t>
  </si>
  <si>
    <t>3610 - Jeugdfilatelie: Alex</t>
  </si>
  <si>
    <t>3611 / 3615 - Muziek: het accordeon (zegels uit blok 139 + blok)</t>
  </si>
  <si>
    <t>3621 - Het Rode Kruis: de ziekenhuisbibliotheek</t>
  </si>
  <si>
    <t>3623 / 3624 - Vogels: Wintertaling en Ruigpootuil</t>
  </si>
  <si>
    <t>3625 - Vogel: De Kauw</t>
  </si>
  <si>
    <t>3626 / 3628 - Volkstheater (zegels uit blok 141)</t>
  </si>
  <si>
    <t>3626 / 3628 - Volkstheater (blok 141)</t>
  </si>
  <si>
    <t>3629 / 3630 - Gemeenschappelijke uitgifte met Tsjechië</t>
  </si>
  <si>
    <t xml:space="preserve">3635 - Europa:  500 jaar Europa </t>
  </si>
  <si>
    <t xml:space="preserve">3651 / 3660 - Hergé, 1907 - 2007 (blok 143) </t>
  </si>
  <si>
    <t>3661 - De zuidpool (zegel uit blok 144 + blok 144)</t>
  </si>
  <si>
    <t>3662 / 3664 - Kleine musea</t>
  </si>
  <si>
    <t>3667 / 3668 - Zomerzegels</t>
  </si>
  <si>
    <t>3669 - 100 jaar haven van Zeebrugge</t>
  </si>
  <si>
    <t>3671 - Ronde van Frankrijk (in Vlaanderen)</t>
  </si>
  <si>
    <t>3672 - Vogel: de steenuil</t>
  </si>
  <si>
    <t>3673 / 3675 - Toerisme</t>
  </si>
  <si>
    <t>3676 / 3677 - Gemeenschappelijke uitgifte met Luxemburg</t>
  </si>
  <si>
    <t>3678 / 3682 - Belgische film (zegels uit blok 145 + blok 145)</t>
  </si>
  <si>
    <t>3683 - Koningin Paola, 70 (zegel uit blok 146 + blok 146)</t>
  </si>
  <si>
    <t>3700 - Gepersonaliseerde zegels  (①w=€0,52)</t>
  </si>
  <si>
    <t>3701 / 3709 - This is Belgium (blok 147) (waardebepaling in €)</t>
  </si>
  <si>
    <t>3710 / 3714 - Feest v/d postzegel (① w=€0,52)</t>
  </si>
  <si>
    <t>3720 - Rouwzegel (① w=€0,52)</t>
  </si>
  <si>
    <t>3733 - Kerstmis en Nieuwjaar (① w=€0,52)</t>
  </si>
  <si>
    <t>3736 - Postkunst (① w=€0,52)</t>
  </si>
  <si>
    <t>3737 - Vogel: ransuil (waardebepaling in €)</t>
  </si>
  <si>
    <t>3747 - Het Rode Kruis (①w=€0,52)</t>
  </si>
  <si>
    <t xml:space="preserve">3749 / 3751 -  Vogels: Heggemus, Notekraker, Slechtvalk </t>
  </si>
  <si>
    <t>3752 - Jeugdfilatelie: Jeremiah van Hermann (①w=€0,54)</t>
  </si>
  <si>
    <t>3780 / 3780t - Europa: de brief. (waarde in €)</t>
  </si>
  <si>
    <t>3783 - Diversiteit op de werkvloer: (②w=€1,08)</t>
  </si>
  <si>
    <t>3784 - Mickey Mouse, 80: (①w=€0,54)</t>
  </si>
  <si>
    <t>3790 / 3791tf - Zomerzegels: (①w=€0,54 elk)</t>
  </si>
  <si>
    <t>3794 / 3796t - Toerisme: (3794: ①w=€0,54; andere: W in €)</t>
  </si>
  <si>
    <t>3800 / 3803l - Folklore en tradities: (①w=€0,54 elk)</t>
  </si>
  <si>
    <t>3809 / 3813 - De Smurfen: Blok  159 (①w=€0,54 elk)</t>
  </si>
  <si>
    <t>3830 / 3830tf - Feest v/d postzegel: (①w=€0,54)</t>
  </si>
  <si>
    <t>3845 / 3847t - Musea. (3745: ①w=€0,54, de rest: Win €)</t>
  </si>
  <si>
    <t>3848 / 3848tf - België- Congo: 1908 - 2008. (①w=€0,54)</t>
  </si>
  <si>
    <t>3849 / 3858 - This is Belgium: Muziek -  blok 163 (W in €)</t>
  </si>
  <si>
    <t>3859 / 3859tf - De Mensenrechten: (waarde in €)</t>
  </si>
  <si>
    <t>3860 - 3864 - Kerstmis &amp; Nieuwjaar: Blok 164 (①w=€0,54 elk)</t>
  </si>
  <si>
    <t>3871 - Vogel: zeearend: (waarde in €)</t>
  </si>
  <si>
    <t>3880 - Vrachtschepen op kanalen en rivieren: (② w=€1,18)</t>
  </si>
  <si>
    <t>3881 - Het Rode Kruis: (①w=€0,59 + €0,25 toeslag)</t>
  </si>
  <si>
    <t>3882 / 3883 - Belgische vrouwen in actie: (①w=€0,59 elk)</t>
  </si>
  <si>
    <t>3886 - Feest v/d postzegel: (①w=€0,59)</t>
  </si>
  <si>
    <t>3898 - Vogel:  houtsnip : (waarde in €)</t>
  </si>
  <si>
    <t>3916 / 3920 - Van Blériot tot De Winne: (①w=€0,59)</t>
  </si>
  <si>
    <t>3921 - Kon. Albert - 50 - Koningin Paola: Blok 170 (③w=€1,77)</t>
  </si>
  <si>
    <t>3922 - Jeugdfilatelie, Yoko &amp; Roger Leloup:   (①w=€0,59)</t>
  </si>
  <si>
    <t>3928 - Leven is dansen! : (◙ w=€0,90)</t>
  </si>
  <si>
    <t>3939 - Vogel: De zwarte specht: (waarde in €)</t>
  </si>
  <si>
    <t>3940 - De Passie v/d Meester: (② w=€1,18)</t>
  </si>
  <si>
    <t>3941 / 3950 - Een Berg van Kunst: Blok 172 (①w=€0,59 elk)</t>
  </si>
  <si>
    <t>zie▼</t>
  </si>
  <si>
    <t>2792 - Vogels van Buzin: kramsvogel</t>
  </si>
  <si>
    <t>3738 / 3740 - Gelegenheidszegels - zelfklevend (① w=€0,52) (zegels uit boekjes 85, 86 en 87)</t>
  </si>
  <si>
    <t>3742 / 3746 - René Magritte ( 1898-1967 ) schilder</t>
  </si>
  <si>
    <t>3741 - Promotie van de filatelie. Grand -Hornu: Musée des arts contemporains MAC'S:  Zegel uit blok 150 + blok 150. (②w=€1,04 +€0,40)(①w=€0,52)</t>
  </si>
  <si>
    <t>2965 - Z.M. Koning Albert II, type Broux/MVRM - type van nr 2840 (50F blauw violet)</t>
  </si>
  <si>
    <t>3046 - postzegelboekje B39 - Bloemen: zelfklevende zegels uit boekje B39</t>
  </si>
  <si>
    <t>3047 - postzegelboekje B40 - Bloemen: zelfklevende zegels uit boekje B40</t>
  </si>
  <si>
    <t/>
  </si>
  <si>
    <t>3048 /3049 - Gemeenschappelijke uitgave met de Democratische Republiek Kongo.</t>
  </si>
  <si>
    <t>▬ Philanewsflash 2002 (?) ▬</t>
  </si>
  <si>
    <t>3050 / 3051 - Koninglijke afbeelding van Albert I (1st zegel waarde alleen uitgedrukt in €)</t>
  </si>
  <si>
    <t>3052 / 3055 - Sport Wereldkapioenschappen Wielrennen 2002 &amp; tennis</t>
  </si>
  <si>
    <t>3098 / 3100 - Gelukkige verjaardag Prinses Elisabeth + zegel uit blok 97+ blok 97</t>
  </si>
  <si>
    <t>3111 / 3130 - Een reis door de 20ste eeuw in 80 postzegels : zegels uit blok 99</t>
  </si>
  <si>
    <t>3142 - Bloemen: Crocus Vernus - rolzegels: doosje met 100 zegels                                                     (geen waardeopdruk: waarde €0,49)</t>
  </si>
  <si>
    <t>3141 - Bloemen: Crocus Vernus - zelfklevende zegels uit boekje 41  (geen waardeopdruk: €0,49)</t>
  </si>
  <si>
    <t>3143 - Rouwzegel zelfde zegel als 3045 maar in Prior-versie: (geen waardeopdruk: waarde €0,49)</t>
  </si>
  <si>
    <t>3149 - De wereld van Henry van de Velde + zegel uit blok 101 + blok 101 (deel 2)</t>
  </si>
  <si>
    <t>3159 - Volkspelen (deel 2: duivensport): zegel uit blok 102 + blok 102</t>
  </si>
  <si>
    <t>3169 - Georges Simenon (deel 2): zegel uit blok 103 + blok 103</t>
  </si>
  <si>
    <t>3170 / 3171 - Gemeenschappelijke uitgifte met de Russische Federatie</t>
  </si>
  <si>
    <t>3180 / 3183 - gepersonaliseerde zegels: (geen waardeopdruk: waarde €0,49)</t>
  </si>
  <si>
    <t>3223 - Bloem: tulpen variëteit "Darwin - Golden Apeldoorn" uit boekje 42                                                         (zonder waardeopdruk:  €0,59)</t>
  </si>
  <si>
    <t>3227 +3228 - Rolzegel: Crocus Vernus + posthoorn (beiden met nieuwe PRIOR logo) (zonder waardeopdruk:  €0,49)</t>
  </si>
  <si>
    <t>3254 - Promotie van de filatelie: Salvator Dali (1904-1989) - De Bekoring</t>
  </si>
  <si>
    <t>3274 - Mijn zegel, Duostamp en Mediastamp (posthoorn met nieuwe "PRIOR" logo)</t>
  </si>
  <si>
    <t>3282 / 3283 - Blake &amp; Mortimer: gemeenschappelijke uitgife met Frankrijk                                                (+zegel uit blok 112 + blok 112)</t>
  </si>
  <si>
    <t>3293 / 3302 - 10 vlaggen nieuwe landen  + logo Europese Unie (uit boekje 44)</t>
  </si>
  <si>
    <t>3303 / 3306 - Sport : Olympische Spelen Athene 2004 (+zegel uit blok 114 + blok 114)</t>
  </si>
  <si>
    <t>3312 / 3315 - Week van het bos (3 ► 10 oktober 2004) (zegels uit blok 115 + blok 115)</t>
  </si>
  <si>
    <t>3316 / 3317 - Beeltenis van Z.M. Koning Albert II - Pror - I7nternationaal (type MVTM)</t>
  </si>
  <si>
    <t>3346 - Kerstmis en Nieuwjaar (zegels uit boekje 47 - zelfklevend)</t>
  </si>
  <si>
    <t xml:space="preserve">3347 - Bloem Impatients - Doosje met zelfklevende gewone postzegels </t>
  </si>
  <si>
    <t>3355 - 175 jaar België -25 jaar Federalisme (logo) (zegels uit boekjhe 48)</t>
  </si>
  <si>
    <t xml:space="preserve">3357 / 3366 - 175 jaar België (historsche gebeurtenissen) (zegels uit blok 119) </t>
  </si>
  <si>
    <t>3378 - Posthoorn - Gewone postzegel met beeld van de posthoorn</t>
  </si>
  <si>
    <t>3401 / 3405 -  gewone postzegels: gelegenheidszegels (Zegels uit boekjes 50-51-52-53)</t>
  </si>
  <si>
    <t>3406 - 10 zelfklevende gewone zegels: Darwinhybrid tulp (zegels uit boekje 54)</t>
  </si>
  <si>
    <t>3407 / 3412 - Belgian Internationaal Sport Champions - Judo in België (zegels uit blok 121)</t>
  </si>
  <si>
    <t>3432 - 10 zelfklevende postzegels "Chrysant." (zegels uit boekje 55)</t>
  </si>
  <si>
    <t>3454 / 3458 - Sprookjes: 200 jaar H.C. Andersen (zegels uit boekje 56)</t>
  </si>
  <si>
    <t>3459 / 3463 - Muziek: harmonieën en fanfares (zegels uit boekje 57)</t>
  </si>
  <si>
    <t xml:space="preserve">3466 - Kertmis en Nieuwjaar: met en zonder vignet met "Beste Wensen" </t>
  </si>
  <si>
    <t>3481 / 3490 - 10 zelfklevende zegels "dieren van de boerderij" (€0,46 zegels uit boekje 60)</t>
  </si>
  <si>
    <t>3497 - Tien zelfklevende zegels "De kruisboogschutters" (€0,52 zegels uit boekje 61)</t>
  </si>
  <si>
    <t>3499 - Tien zelfklevers "Feest van de Postzegel" Schrijfplezier (€0,52 zegels uit boekje 62)</t>
  </si>
  <si>
    <t>3526 - Boekje met tien zelfklevers "Rode Kruis" (€0,52 zegels uit boekje 63)</t>
  </si>
  <si>
    <t>3528 - Boekje met tien zelfklevers "Logo BELGICA 2006" (€0,52 zegels uit boekje 64)</t>
  </si>
  <si>
    <t>3533 / 3437 - Natuur: Noordzeevissen (zegels uit blok 130 + blok 130)</t>
  </si>
  <si>
    <t>3539 / 3540 - Sport: 100jaar BOIC &amp; WK voetbal 2006 in Duitsland (+ zegel blok 131 + blok 131)</t>
  </si>
  <si>
    <t>3548 - Boekje met tien zelfklevers " Korenbloem" (€0,52 zegels uit boekje 65)</t>
  </si>
  <si>
    <t>3549 - Boekje met tien zelfklevers "Tulp Rembrandt" (€0,70 zegels uit boekje 66)</t>
  </si>
  <si>
    <t>3563 / 3564 - Gemeenschappelijke uitgifte met Denemarken (zegels uit blok 135 + blok 135)</t>
  </si>
  <si>
    <t>3565 - Boekje met tien zelfklevers "Pierre Aelchinsky" (€,52 zegels uit boekje 67)</t>
  </si>
  <si>
    <t>3571 / 3575 - Boekje met tien zelfklevers "De Dans" (€0,52 zegels uit boekje 68)</t>
  </si>
  <si>
    <t>3587 / 3588 - Boekje met tien zelfklevers "Happy Birthday" (€0,52 zegels uit boekje 69)</t>
  </si>
  <si>
    <t xml:space="preserve">3594 / 3598 - Boekje met 10 zelfklevers "Kerstmis en Nieuwjaar"  (€0,46 zegels uit boekje 70) </t>
  </si>
  <si>
    <t>3603 / 3605 - Boekje met tien zelfklevende zegels "Sport" (€0,52 zegels uit boekje 71-72-73)</t>
  </si>
  <si>
    <t>3608 / 3609 - Vogels: Gierzwaluw "Non-Prior Europa" en Torenvalk "Non-Prior Wereld"</t>
  </si>
  <si>
    <t>3616 / 3620 - Literatuur: schrijsters met allure! (zegels uit blok 140 + blok 140)</t>
  </si>
  <si>
    <t>3622 - Boekje met tien zelfklevende zegels "Rode Kruis" (€0,52 zegels uit boekje 74)</t>
  </si>
  <si>
    <t>3631 / 3632 - de zegels 3466 en 3527 werden opnieuw uitgegeven in een ander formaat en/of andere waarde voor gebruik met "Mijn zegel"</t>
  </si>
  <si>
    <t xml:space="preserve">▬ Philanews voor  3632► (?) </t>
  </si>
  <si>
    <t>3633 / 3634 - Europa:  100 jaar Scouts (zegel 3634 uit blok 142 + blok 142)</t>
  </si>
  <si>
    <t>▬ Philanews voor 3632 ►Nr. 5 / 2006 (pg. 6 ) ▬</t>
  </si>
  <si>
    <t>3636 / 3650 - Hergé, 1907 - 2007 (zegels uit blok 143) deel 1</t>
  </si>
  <si>
    <t>3665 / 3666 - 10 zelfklevers "Zomerzegels" (€0,52 zegels uit boekjes 75 &amp; 76)</t>
  </si>
  <si>
    <t>3670 - 10 zelfklevers "100 jaar haven van Zeebrugge" (€0,52 zegels uit boekje 77)</t>
  </si>
  <si>
    <t>3684 - Dahlia: doos van 100 zegels - zelfklevend  (①w=€0,52)</t>
  </si>
  <si>
    <t>3685 / 3694 - Fruitzegels - Zelfklevend (① w=€0,52 zegels uit boekje 78)</t>
  </si>
  <si>
    <t xml:space="preserve">3695 / 3699 - Nieuwe Koninglijke beeltenis van Z.M. Koning Albert II </t>
  </si>
  <si>
    <t>3715 / 3719 - Feest van de postzegel - zelfklevend  (① w=€0,52)  (zegels uit boekje 79)</t>
  </si>
  <si>
    <t>3721 / 3722 - Dahlia en Petunia Hybrida (zegels uit boekjes 80 (①w=€0,52) &amp; 81 (② w=€1,04))</t>
  </si>
  <si>
    <t>3723 - Tulpia Peach Blossem - zelfklevend (① w=€0,80) (zegels uit boekje 82)</t>
  </si>
  <si>
    <t>3724 / 3732 - Belgian International Sport Champions (①w=€0,52) (zegels: uit blok 148)</t>
  </si>
  <si>
    <t>3734 / 3735 - Kerstmis en Nieuwjaar (zegels uit boekjes 83 (① w=€0,52) &amp; 84 (internationaal= waarde €0,80)</t>
  </si>
  <si>
    <t>3748 / 3748c - Het Rode Kruis. Zegels uit boekje 88 (①w=€0,52)</t>
  </si>
  <si>
    <t>▬ Philanews Nr .5 / 2007 (pg. 15) ▬</t>
  </si>
  <si>
    <t>3753 - Gentse Floraliën 1808 - 2008: zegel uit blok 152 + blok 152 (waarde in €)</t>
  </si>
  <si>
    <t>3754 / 3763 -  Speelgoed (zelfklevend): zegels uit boekje 89 (①w=€0,54 elk)</t>
  </si>
  <si>
    <t>3764 / 3765 - Literatuur: de detectiveroman (①w=€0,54 elk)</t>
  </si>
  <si>
    <t>3766 / 3766tf - De Joodse gemeenschap in België (waarde in €)</t>
  </si>
  <si>
    <t>3767 / 3771 - Antverpia 2010: Zegels uit blok 153 + blok 153  (①w=€0,54 elk)</t>
  </si>
  <si>
    <t>3772 / 3774 - De Tram (3772: ①w=€0,54; andere zegels: waarden in €)</t>
  </si>
  <si>
    <t>3775 / 3779 - Robbedoes: Zegels uit blok 154 + blok 154 (①w=€0,54)</t>
  </si>
  <si>
    <t>3781 / 3781c - Europa (zelfklevende zegels): Zegels uit boekje 90 (①w=€0,54)</t>
  </si>
  <si>
    <t>3782 - De vrijmetselarij in België: Zegel uit blok 155 + blok 155 (③w=€1,62)</t>
  </si>
  <si>
    <t>3785 / 3785c - Bloem: Tagetes Portula: Zegels uit boekje 91 (①w=€0,54)</t>
  </si>
  <si>
    <t>3786 / 3786c - Bloem: Tulipa "Orange favorite": Zegels uit boekje 92 (waarde in €)</t>
  </si>
  <si>
    <t>3787 / 3789 - Koningin Fabiola, 80: Zegels uit blok 156+ blok 156 (①w=€0,54)</t>
  </si>
  <si>
    <t>3797 / 3798 - Sport: Olympische Spelen in Peking: (3797: ①w=€0,54; 3798 waarde in €)</t>
  </si>
  <si>
    <t>3799 - Sport: Olympische Spelen in Peking: Zegel uit blok 157  + blok 157 (②w=€1,08)</t>
  </si>
  <si>
    <t>3814 / 3823 - De Smurfen (zelfklevend): Zegels uit boekje 95 (①w=€0,54 elk)</t>
  </si>
  <si>
    <t>3824 - Bloem: Tagetes patula (doosje met 100 zelfklevende zegels) (①w=€0,54)</t>
  </si>
  <si>
    <t>3825 / 3829 - Belgische fotografie: Zegels uit blok 160 + blok 160 (waarden in €)</t>
  </si>
  <si>
    <t>3804 / 3808 - Expo '58:  Zegels uit blok 158 + blok 158  (①w=€0,54 elk)</t>
  </si>
  <si>
    <t>3831 / 3836 - Natuur: De marterachtingen: Zegels uit blok 161 (①w=€0,54 elk)</t>
  </si>
  <si>
    <t>3831 / 3836 - Natuur: De marterachtingen: Blok 161 (①w=€0,54 elk)</t>
  </si>
  <si>
    <t>3837 / 3841a - Natuur: De marterachtingen (zelfklevend): Zegels uit boekje 96 (①w=€0,54 elk)</t>
  </si>
  <si>
    <t>3842 / 3844 - Gemeenschappelijke uitgifte met Nieuw-Zeeland - De Eerste Wereldoorlog:                                                                                               Zegels uit blok 162 + blok 162  (waarden in €)</t>
  </si>
  <si>
    <t>3865 / 3866c - Kerstmis &amp; Nieuwjaar: Zegels uit boekjes 97 &amp; 98                                                            (3765: ①w=€0,54; 3866: waarde in €)</t>
  </si>
  <si>
    <t>3867 / 3870 - Koninglijke beeltenis van Z.M. Koning Albert II (◙  verschillende waarden)</t>
  </si>
  <si>
    <t>3872 / 3872c - Bloem: "Tulipa Bakeri - Lilac Wonder" Zegels uit boekje 99 (◙ w=€0,80)</t>
  </si>
  <si>
    <t>3899 / 3903t - Meesters van de muziek: Zegels uit boekje 102 (◙ w=€0,90 elk)</t>
  </si>
  <si>
    <t>3904 / 3908 - Antverpia 2010: Zegels uit blok 169 + blok 169 (①w=€0,59 elk)</t>
  </si>
  <si>
    <t>3909 / 3910a - Zomerzegels (zelfklevend): Zegels uit boekje 103 (①w=€0,59 elk)</t>
  </si>
  <si>
    <t>3911 / 3915a - Groene zegels (zelfklevend): Zegels uit boekje 104   (①w=€0,59 elk)</t>
  </si>
  <si>
    <t xml:space="preserve">3923 / 3927 - De Post in beweging, oude en nieuwe postwagens van de Post : </t>
  </si>
  <si>
    <t>3929 / 3938 - Naar het circus! : Zegels uit boekje 105 (①w=€0,59 elk)</t>
  </si>
  <si>
    <t>3951 / 3955 - De Bomen door het bos: Zegels uit blok 171 + blok 171 (② w=€1,18)</t>
  </si>
  <si>
    <t>INFORMATIE</t>
  </si>
  <si>
    <t>3471 / 3475 - Muziek: De Polyfonisten uit de Renaissance (zegels uit boekje 59)</t>
  </si>
  <si>
    <t>3792 / 3793c - Zomerzegels: Zegels uit boekjes 93 &amp; 94  - zelfklevers (①w=€0,54)</t>
  </si>
  <si>
    <t>3884 / 3885 - Bescherming  Noord- en Zuidpool: Zegels uit blok 166 + blok 166 (◙ w=€1,05)</t>
  </si>
  <si>
    <t>3887 - EUROPA - Onder de Europese hemel: Zegels uit blok 167 + blok 167 (◙ w=€0,90)</t>
  </si>
  <si>
    <t>…………………………………………………………………………………………………..</t>
  </si>
  <si>
    <t>© bpost</t>
  </si>
  <si>
    <t xml:space="preserve">  -&gt;Philanews (?)</t>
  </si>
  <si>
    <t xml:space="preserve"> -&gt; Philanews Nr .5 / 2007 </t>
  </si>
  <si>
    <t xml:space="preserve">© bpost </t>
  </si>
  <si>
    <t>pdf</t>
  </si>
  <si>
    <t>Ph  ►</t>
  </si>
  <si>
    <t>A1999 -A2009(09)</t>
  </si>
  <si>
    <t>Philanews (A5) (2792-3969) liste &amp; inventaire de:</t>
  </si>
  <si>
    <t>▼ pdf manqaunt</t>
  </si>
  <si>
    <r>
      <t>Philanews 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</si>
  <si>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manquants  &gt;&gt; </t>
  </si>
  <si>
    <t xml:space="preserve"> ► = double &gt;&gt;</t>
  </si>
  <si>
    <t>Magazines physiques</t>
  </si>
  <si>
    <t>Édition spéciale et notes</t>
  </si>
  <si>
    <t>▬ 1ère date de sortie ▬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</si>
  <si>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</si>
  <si>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</si>
  <si>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r>
      <rPr>
        <b/>
        <sz val="8"/>
        <color rgb="FFFF0000"/>
        <rFont val="Arial"/>
        <family val="2"/>
      </rPr>
      <t xml:space="preserve">manquant </t>
    </r>
    <r>
      <rPr>
        <b/>
        <sz val="8"/>
        <rFont val="Arial"/>
        <family val="2"/>
      </rPr>
      <t xml:space="preserve">/ </t>
    </r>
    <r>
      <rPr>
        <b/>
        <sz val="8"/>
        <color rgb="FF008000"/>
        <rFont val="Arial"/>
        <family val="2"/>
      </rPr>
      <t>En possession</t>
    </r>
  </si>
  <si>
    <t>Ces listes ne sont pas répertoriées chez Bpost ni dans le catalogue de l’OBP</t>
  </si>
  <si>
    <t xml:space="preserve"> ▬ Philanews N°. / année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</si>
  <si>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</si>
  <si>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Philannews N°. / A &amp; pg ▬</t>
  </si>
  <si>
    <t>Philanews inventaire</t>
  </si>
  <si>
    <t>voir▲</t>
  </si>
  <si>
    <t>voir ▲ ▼</t>
  </si>
  <si>
    <t>▬ Philanews N°. 1 / 1999 (pg. 8 ) ▬</t>
  </si>
  <si>
    <t>-&gt;Philanews N°. 1 / 1999</t>
  </si>
  <si>
    <t>▬ Philanews N°. 1 / 1999 (pg. 2 - 3) ▬</t>
  </si>
  <si>
    <t xml:space="preserve">-&gt;Philanews N°. 1 / 1999 </t>
  </si>
  <si>
    <t>▬ Philanews N°. 1 / 1999 (pg. 4 - 5) ▬</t>
  </si>
  <si>
    <t>▬ Philanews N°. 2 / 1999 (pg. 10 ) ▬</t>
  </si>
  <si>
    <t xml:space="preserve">-&gt;Philanews N°. 2 / 1999 </t>
  </si>
  <si>
    <t>▬ Philanews N°. 1 / 1999 (pg. 6 - 7) ▬</t>
  </si>
  <si>
    <t>▬ Philanews N°. 2 / 1999 (pg. 2 - 3) ▬</t>
  </si>
  <si>
    <t>▬ Philanews N°. 2 / 1999 (pg. 4 - 5) ▬</t>
  </si>
  <si>
    <t>▬ Philanews N°. 2 / 1999 (pg. 6 - 7) ▬</t>
  </si>
  <si>
    <t>▬ Philanews N°. 2 / 1999 (pg. 8 - 9) ▬</t>
  </si>
  <si>
    <t>▬ Philanews N°. 3 / 1999 (pg. 2 - 3) ▬</t>
  </si>
  <si>
    <t xml:space="preserve">-&gt;Philanews N°. 3 / 1999 </t>
  </si>
  <si>
    <t>▬ Philanews N°. 3 / 1999 (pg. 4 - 5) ▬</t>
  </si>
  <si>
    <t>▬ Philanews N°. 3 / 1999 (pg. 6 - 7) ▬</t>
  </si>
  <si>
    <t>▬ Philanews N°. 3 / 1999 (pg. 8 - 9) ▬</t>
  </si>
  <si>
    <t>▬ Philanews N°. 3 / 1999 (pg. 10 - 11) ▬</t>
  </si>
  <si>
    <t>▬ Philanews N°. 3 / 1999 (pg. 12 - 13) ▬</t>
  </si>
  <si>
    <t>▬ Philanews N°. 4 / 1999 (pg. 4 - 5) ▬</t>
  </si>
  <si>
    <t xml:space="preserve">-&gt;Philanews N°. 4 / 1999 </t>
  </si>
  <si>
    <t>▬ Philanews N°. 4 / 1999 (pg. 6 - 7) ▬</t>
  </si>
  <si>
    <t>▬ Philanews N°. 4 / 1999 (pg. 12 - 13) ▬</t>
  </si>
  <si>
    <t>▬ Philanews N°. 4 / 1999 (pg. 14 - 15) ▬</t>
  </si>
  <si>
    <t>▬ Philanews N°. 5 / 1999 (pg. 12 ) ▬</t>
  </si>
  <si>
    <t xml:space="preserve">-&gt;Philanews N°. 5 / 1999 </t>
  </si>
  <si>
    <t>▬ Philanews N°. 5 / 1999 (pg. 2 - 3) ▬</t>
  </si>
  <si>
    <t>▬ Philanews N°. 5 / 1999 (pg. 4 - 5) ▬</t>
  </si>
  <si>
    <t>▬ Philanews N°. 2 / 2000 (pg. 12 ) ▬</t>
  </si>
  <si>
    <t xml:space="preserve">-&gt;Philanews N°. 2 / 2000 </t>
  </si>
  <si>
    <t>▬ Philanews N°. 5 / 1999 (pg. 6 -7) ▬</t>
  </si>
  <si>
    <t>▬ Philanews N°. 5 / 1999 (pg. 8 - 11) ▬</t>
  </si>
  <si>
    <t>▬ Philanews N°. 1 / 2000 (pg. 2 - 3) ▬</t>
  </si>
  <si>
    <t xml:space="preserve">-&gt;Philanews N°. 1 / 2000 </t>
  </si>
  <si>
    <t>▬ Philanews N°. 1 / 2000 (pg. 4 - 5) ▬</t>
  </si>
  <si>
    <t>▬ Philanews N°. 1 / 2000 (pg. 6 - 7) ▬</t>
  </si>
  <si>
    <t>▬ Philanews N°. 1 / 2000 (pg. 16) ▬</t>
  </si>
  <si>
    <t>▬ Philanews N°. 1 / 2000 (pg. 8 - 11) ▬</t>
  </si>
  <si>
    <t>▬ Philanews N°. 1 / 2000 (pg. 12 - 13) ▬</t>
  </si>
  <si>
    <t>▬ Philanews N°. 1 / 2000 (pg. 14 - 15) ▬</t>
  </si>
  <si>
    <t>▬ Philanews N°. 2 / 2000 (pg. 2 - 4) ▬</t>
  </si>
  <si>
    <t>▬ Philanews N°. 2 / 2000 (pg. 4) ▬</t>
  </si>
  <si>
    <t>▬ Philanews N°. 2 / 2000 (pg. 6 - 7) ▬</t>
  </si>
  <si>
    <t>▬ Philanews N°. 2 / 2000 (pg. 8 - 9) ▬</t>
  </si>
  <si>
    <t>▬ Philanews N°. 2 /2000 (pg. 12) ▬</t>
  </si>
  <si>
    <t xml:space="preserve"> -&gt;Philanews N°. 2 /2000 </t>
  </si>
  <si>
    <t>▬ Philanews N°. 2 / 2000 (pg. 10 - 11 ) ▬</t>
  </si>
  <si>
    <t>▬ Philanews N°. 3 / 2000 (pg. 2 - 3) ▬</t>
  </si>
  <si>
    <t xml:space="preserve">-&gt;Philanews N°. 3 / 2000 </t>
  </si>
  <si>
    <t>▬ Philanews N°. 3 / 2000 (pg. 4 - 5) ▬</t>
  </si>
  <si>
    <t>▬ Philanews N°. 3 / 2000 (pg. 8) ▬</t>
  </si>
  <si>
    <t>▬ Philanews N°. 3 / 2000 (pg. 6 - 7) ▬</t>
  </si>
  <si>
    <t>▬ Philanews N°. 4 / 2000 (pg. 2 - 4) ▬</t>
  </si>
  <si>
    <t xml:space="preserve">-&gt;Philanews N°. 4 / 2000 </t>
  </si>
  <si>
    <t>▬ Philanews N°. 4 / 2000 (pg. 5 - 7) ▬</t>
  </si>
  <si>
    <t>▬ Philanews N°. 4 / 2000 (pg. 12) ▬</t>
  </si>
  <si>
    <t>▬ Philanews N°. 5 / 2000 (pg. 12) ▬</t>
  </si>
  <si>
    <t xml:space="preserve">-&gt;Philanews N°. 5 / 2000 </t>
  </si>
  <si>
    <t>▬ Philanews N°. 4 / 2000 (pg. 8 - 9) ▬</t>
  </si>
  <si>
    <t>▬ Philanews N°. 4 / 2000 (pg. 10 - 11) ▬</t>
  </si>
  <si>
    <t>▬ Philanews N°. 4 / 2000 (pg. 17) ▬</t>
  </si>
  <si>
    <t>▬ Philanews N°. 5 / 2000 (pg. 2 - 4) ▬</t>
  </si>
  <si>
    <t>▬ Philanews N°. 5 / 2000 (pg. 5 - 6) ▬</t>
  </si>
  <si>
    <t>▬ Philanews N°. 5 / 2000 (pg. 6 - 10) ▬</t>
  </si>
  <si>
    <t>▬ Philanews N°. 5 / 2000 (pg. 11) ▬</t>
  </si>
  <si>
    <t>▬ Philanews N°. 1 / 2001 (pg. 9) ▬</t>
  </si>
  <si>
    <t xml:space="preserve">-&gt;Philanews N°. 1 / 2001 </t>
  </si>
  <si>
    <t>▬ Philanews N°. 1 / 2001 (pg. 3 - 4) ▬</t>
  </si>
  <si>
    <t>▬ Philanews N°. 1 / 2001 (pg. 5 - 6) ▬</t>
  </si>
  <si>
    <t>▬ Philanews N°. 1 / 2001 (pg. 7 - 8) ▬</t>
  </si>
  <si>
    <t>▬ Philanews N°. ?? ▬</t>
  </si>
  <si>
    <t>-&gt;Philanews N°. ?? ▬</t>
  </si>
  <si>
    <t>▬ Philanews N°. 2 / 2001 (pg. 2a) ▬</t>
  </si>
  <si>
    <t xml:space="preserve">-&gt;Philanews N°. 2 / 2001 </t>
  </si>
  <si>
    <t>▬ Philanews N°. 2 / 2001 (pg. 2b) ▬</t>
  </si>
  <si>
    <t>▬ Philanews N°. 2 / 2001 (pg. 12) ▬</t>
  </si>
  <si>
    <t>▬ Philanews N°. 2 / 2001 (pg. 17) ▬</t>
  </si>
  <si>
    <t>▬ Philanews N°. 2 / 2001 (pg. 5) ▬</t>
  </si>
  <si>
    <t>▬ Philanews N°. 2 / 2001 (pg. 6 - 8) ▬</t>
  </si>
  <si>
    <t>▬ Philanews N°. 2 / 2001 (pg. 8 - 11) ▬</t>
  </si>
  <si>
    <t>▬ Philanews N°. 3 / 2001 (pg. 3 - 6) ▬</t>
  </si>
  <si>
    <t xml:space="preserve">-&gt;Philanews N°. 3 / 2001 </t>
  </si>
  <si>
    <t>▬ Philanews N°. 3 / 2001 (pg. 8 - 9) ▬</t>
  </si>
  <si>
    <t>▬ Philanews N°. 3 / 2001 (pg. 10 - 11) ▬</t>
  </si>
  <si>
    <t>▬ Philanews N°. 3 / 2001 (pg. 12 - 13) ▬</t>
  </si>
  <si>
    <t>▬ Philanews N°. 3 / 2001 (pg. 14 - 15) ▬</t>
  </si>
  <si>
    <t>▬ Philanews N°. 3 / 2001 (pg.  16) ▬</t>
  </si>
  <si>
    <t>▬ Philanews N°. 3 / 2001 (pg. 16 - 18) ▬</t>
  </si>
  <si>
    <t>▬ Philanews N°. 3 / 2001 (pg. 19 - 20) ▬</t>
  </si>
  <si>
    <t>▬ Philanews N°. 4 / 2001 (pg. 2 - 3) ▬</t>
  </si>
  <si>
    <t xml:space="preserve">-&gt;Philanews N°. 4 / 2001 </t>
  </si>
  <si>
    <t>▬ Philanews N°. 4 / 2001 (pg.4 - 7) ▬</t>
  </si>
  <si>
    <t>▬ Philanews N°. 4 / 2001 (pg. 8 - 9) ▬</t>
  </si>
  <si>
    <t>▬ Philanews N°. 5 / 2001 (pg. 2 - 9) ▬</t>
  </si>
  <si>
    <t xml:space="preserve">-&gt;Philanews N°. 5 / 2001 </t>
  </si>
  <si>
    <t>▬ Philanews N°. 5 / 2001 (pg. 10 - 14) ▬</t>
  </si>
  <si>
    <t>▬ Philanews N°. 5 / 2001 (pg. 15 - 16) ▬</t>
  </si>
  <si>
    <t>▬ Philanews N°. 1 / 2002 (pg. 8 - 9) ▬</t>
  </si>
  <si>
    <t xml:space="preserve">-&gt;Philanews N°. 1 / 2002 </t>
  </si>
  <si>
    <t>▬ Philanews N°. 1 / 2002 (pg. 10 ) ▬</t>
  </si>
  <si>
    <t>▬ Philanews N°. 1 / 2002 (pg. 11) ▬</t>
  </si>
  <si>
    <t>▬ Philanews N°. 1 / 2002 (pg. 2 - 3) ▬</t>
  </si>
  <si>
    <t>▬ Philanews N°. 1 / 2002 (pg. 4 - 5) ▬</t>
  </si>
  <si>
    <t>▬ Philanews N°. 1 / 2002 (pg. 6) ▬</t>
  </si>
  <si>
    <t>▬ Philanews N°. 1 / 2002 (pg. 7 - 8) ▬</t>
  </si>
  <si>
    <t>▬ Philanews N°. 2 / 2002 (pg. 2 - 3 ) ▬</t>
  </si>
  <si>
    <t xml:space="preserve">-&gt;Philanews N°. 2 / 2002 </t>
  </si>
  <si>
    <t>▬ Philanews N°. 2 / 2002 (pg. 4 - 5) ▬</t>
  </si>
  <si>
    <t>▬ Philanews N°. 2 / 2002 (pg. 6 ) ▬</t>
  </si>
  <si>
    <t>▬ Philanews N°. 2 / 2002 (pg. 7 - 10) ▬</t>
  </si>
  <si>
    <t>▬ Philanews N°. 3 / 2002 (pg. 18 ) ▬</t>
  </si>
  <si>
    <t xml:space="preserve">-&gt;Philanews N°. 3 / 2002 </t>
  </si>
  <si>
    <t>▬ Philanews N°. 3 / 2002 (pg. 19 ) ▬</t>
  </si>
  <si>
    <t>▬ Philanews N°. 3 / 2002 (pg. 3) ▬</t>
  </si>
  <si>
    <t>▬ Philanews N°. 3 / 2002 (pg. 4 - 5) ▬</t>
  </si>
  <si>
    <t>▬ Philanews N°. 3 / 2002 (pg. 6 - 7) ▬</t>
  </si>
  <si>
    <t>▬ Philanews N°. 3 / 2002 (pg. 8 - 13) ▬</t>
  </si>
  <si>
    <t>▬ Philanews N°. 3 / 2002 (pg. 14 - 17) ▬</t>
  </si>
  <si>
    <t>▬ Philanews N°. 4 / 2002 (pg.  20) ▬</t>
  </si>
  <si>
    <t xml:space="preserve">-&gt;Philanews N°. 4 / 2002 </t>
  </si>
  <si>
    <t>▬ Philanews N°. 4 / 2002 (pg. 4 - 7) ▬</t>
  </si>
  <si>
    <t>▬ Philanews N°. 4 / 2002 (pg. 8 - 11) ▬</t>
  </si>
  <si>
    <t>▬ Philanews N°. 4 / 2002 (pg. 16 - 19) ▬</t>
  </si>
  <si>
    <t>▬ Philanews N°. 5 / 2002 (pg. 2 - 3) ▬</t>
  </si>
  <si>
    <t xml:space="preserve">-&gt;Philanews N°. 5 / 2002 </t>
  </si>
  <si>
    <t>▬ Philanews N°. 5 / 2002 (pg. 4 - 5) ▬</t>
  </si>
  <si>
    <t>▬ Philanews N°. 6 / 2002 (pg. 2 - 5) ▬</t>
  </si>
  <si>
    <t xml:space="preserve"> -&gt;Philanews N°. 6 / 2002 </t>
  </si>
  <si>
    <t>▬ Philanews N°. 5 / 2002 (pg. 8 - 9) ▬</t>
  </si>
  <si>
    <t>▬ Philanews N°. 5 / 2002 (pg. 10 - 13) ▬</t>
  </si>
  <si>
    <t>▬ Philanews N°. 6 / 2002 (pg. 6 - 7) ▬</t>
  </si>
  <si>
    <t xml:space="preserve">-&gt;Philanews N°. 6 / 2002 </t>
  </si>
  <si>
    <t>▬ Philanews N°. 6 / 2002 (pg. 8 - 9) ▬</t>
  </si>
  <si>
    <t>▬ Philanews N°. 6 / 2002 (pg. 10 ) ▬</t>
  </si>
  <si>
    <t>▬ Philanews N°. 6 / 2002 (pg. 11 ) ▬</t>
  </si>
  <si>
    <t>▬ Philanews N°. 6 / 2002 (pg. 11) ▬</t>
  </si>
  <si>
    <t>▬ Philanews N°. 1 / 2003 (pg. 4 - 7) ▬</t>
  </si>
  <si>
    <t xml:space="preserve">-&gt;Philanews N°. 1 / 2003 </t>
  </si>
  <si>
    <t>▬ Philanews N°. 1 / 2003 (pg.  - ) ▬</t>
  </si>
  <si>
    <t>▬ Philanews N°. 1 / 2003 (pg. 12 - 15) ▬</t>
  </si>
  <si>
    <t>▬ Philanews N°. 1 / 2003 (pg. 16 - 17) ▬</t>
  </si>
  <si>
    <t>▬ Philanews N°. 1 / 2003 (pg. 18 - 20) ▬</t>
  </si>
  <si>
    <t>▬ Philanews N°. 2 / 2003 (pg. 2 - 5) ▬</t>
  </si>
  <si>
    <t xml:space="preserve">-&gt;Philanews N°. 2 / 2003 </t>
  </si>
  <si>
    <t>▬ Philanews N°. 2 / 2003 (pg. 16 ) ▬</t>
  </si>
  <si>
    <t>▬ Philanews N°. 2 / 2003 (pg. 6 - 9) ▬</t>
  </si>
  <si>
    <t>▬ Philanews N°. 2 / 2003 (pg. 10 - 12) ▬</t>
  </si>
  <si>
    <t>▬ Philanews N°. 2 / 2003 (pg. 12 -15 ) ▬</t>
  </si>
  <si>
    <t>▬ Philanews N°. 3 / 2003 (pg. 4 - 7) ▬</t>
  </si>
  <si>
    <t xml:space="preserve">-&gt;Philanews N°. 3 / 2003 </t>
  </si>
  <si>
    <t>▬ Philanews N°. 2 / 2003 (pg. 8 - 9) ▬</t>
  </si>
  <si>
    <t>▬ Philanews N°. 3 / 2003 (pg. 10 - 11) ▬</t>
  </si>
  <si>
    <t>▬ Philanews N°. 3 / 2003 (pg. 14 - 16) ▬</t>
  </si>
  <si>
    <t>▬ Philanews N°. 3 / 2003 (pg. 18 - 19) ▬</t>
  </si>
  <si>
    <t>▬ Philanews N°.4 / 2003 (pg.  43) ▬</t>
  </si>
  <si>
    <t>▬ Philanews N°. 4 / 2003 (pg. 2 - 5) ▬</t>
  </si>
  <si>
    <t xml:space="preserve">-&gt;Philanews N°. 4 / 2003 </t>
  </si>
  <si>
    <t>▬ Philanews N°. 4 / 2003 (pg. 8 - 9) ▬</t>
  </si>
  <si>
    <t>▬ Philanews N°. 4 / 2003 (pg. 25) ▬</t>
  </si>
  <si>
    <t>▬ Philanews N°. 4 / 2003 (pg. 10 - 12) ▬</t>
  </si>
  <si>
    <t>▬ Philanews N°. 4 / 2003 (pg. 11 - 12) ▬</t>
  </si>
  <si>
    <t>▬ Philanews N°. 4 / 2003 (pg.  26) ▬</t>
  </si>
  <si>
    <t>▬ Philanews N°. 4 / 2003 (pg.  14 - 15) ▬</t>
  </si>
  <si>
    <t>▬ Philanews N°. 4 / 2003 (pg.  16 - 17) ▬</t>
  </si>
  <si>
    <t>▬ Philanews N°. 5 / 2003 (pg.  17) ▬</t>
  </si>
  <si>
    <t xml:space="preserve">-&gt;Philanews N°. 5 / 2003 </t>
  </si>
  <si>
    <t>▬ Philanews N°. 5 / 2003 (pg. 2 - 3) ▬</t>
  </si>
  <si>
    <t>▬ Philanews N°. 5 / 2003 (pg. 4 - 5) ▬</t>
  </si>
  <si>
    <t>▬ Philanews N°. 5 / 2003 (pg.  18 ) ▬</t>
  </si>
  <si>
    <t>▬ Philanews N°. 5 / 2003 (pg. 6 - 9) ▬</t>
  </si>
  <si>
    <t>▬ Philanews N°. 5 / 2003 (pg. 10 - 11) ▬</t>
  </si>
  <si>
    <t>▬ Philanews N°. 5 / 2003 (pg. 10 - 12) ▬</t>
  </si>
  <si>
    <t>▬ Philanews N°. 5 / 2003 (pg. 19) ▬</t>
  </si>
  <si>
    <t>▬ Philanews N°. 6 / 2003 (pg. 2 - 7) ▬</t>
  </si>
  <si>
    <t xml:space="preserve">-&gt;Philanews N°. 6 / 2003 </t>
  </si>
  <si>
    <t>▬ Philanews N°. 6 / 2003 (pg. 20a - 20d) ▬</t>
  </si>
  <si>
    <t>▬ Philanews N°. ? / 2003 (pg. ? + ?) ▬</t>
  </si>
  <si>
    <t xml:space="preserve"> -&gt;Philanews N°. ? / 2003 </t>
  </si>
  <si>
    <t>▬ Philanews N°. 1 / 2004 (pg. 2 - 3) ▬</t>
  </si>
  <si>
    <t xml:space="preserve">-&gt;Philanews N°. 1 / 2004 </t>
  </si>
  <si>
    <t>▬ Philanews N°. 1 / 2004 (pg.4 - 6 ) ▬</t>
  </si>
  <si>
    <t>▬ Philanews N°. 1 / 2004 (pg.  19) ▬</t>
  </si>
  <si>
    <t>▬ Philanews N°. 1 / 2004 (pg. 9 - 11) ▬</t>
  </si>
  <si>
    <t>▬ Philanews N°. 1 / 2004 (pg.  - ) ▬</t>
  </si>
  <si>
    <t>▬ Philanews N°. 1 / 2004 (pg. 12 + 17) ▬</t>
  </si>
  <si>
    <t>▬ Philanews N°. 2 / 2004 (pg. 2 - 3) ▬</t>
  </si>
  <si>
    <t xml:space="preserve">-&gt;Philanews N°. 2 / 2004 </t>
  </si>
  <si>
    <t>▬ Philanews N°. 2 / 2004 (pg.  4 - 5) ▬</t>
  </si>
  <si>
    <t>▬ Philanews N°.2 / 2004 (pg.  7) ▬</t>
  </si>
  <si>
    <t>▬ Philanews N°. 2 / 2004 (pg.  8) ▬</t>
  </si>
  <si>
    <t>▬ Philanews N°. 2 / 2004 (pg.  9) ▬</t>
  </si>
  <si>
    <t>▬ Philanews N°. 2 / 2004 (pg. 10 - 11) ▬</t>
  </si>
  <si>
    <t>▬ Philanews N°. 1 / 2004 (pg.  13) ▬</t>
  </si>
  <si>
    <t>▬ Philanews N°. 1 / 2004 (pg. 13) ▬</t>
  </si>
  <si>
    <t>▬ Philanews N°. 2 / 2004 (pg. 14) ▬</t>
  </si>
  <si>
    <t>▬ Philanews N°. 3 / 2004 (pg. 2 - 4) ▬</t>
  </si>
  <si>
    <t xml:space="preserve">-&gt;Philanews N°. 3 / 2004 </t>
  </si>
  <si>
    <t>▬ Philanews N°. 3 / 2004 (pg. 5 - 6) ▬</t>
  </si>
  <si>
    <t>▬ Philanews N°. 3 / 2004 (pg. 7 - 9) ▬</t>
  </si>
  <si>
    <t>▬ Philanews N°. 3 / 2004 (pg. 10 - 11) ▬</t>
  </si>
  <si>
    <t>▬ Philanews N°. 4 / 2004 (pg. 2 - 3) ▬</t>
  </si>
  <si>
    <t xml:space="preserve">-&gt;Philanews N°. 4 / 2004 </t>
  </si>
  <si>
    <t>▬ Philanews N°. 4 / 2004 (pg. 4 - 5) ▬</t>
  </si>
  <si>
    <t>▬ Philanews N°. 4 / 2004 (pg. 17) ▬</t>
  </si>
  <si>
    <t>▬ Philanews N°. 4 / 2004 (pg. 7 - 10) ▬</t>
  </si>
  <si>
    <t>▬ Philanews N°. 4 / 2004 (pg. 11) ▬</t>
  </si>
  <si>
    <t>▬ Philanews N°. 5 / 2004 (pg. 2 - 5) ▬</t>
  </si>
  <si>
    <t xml:space="preserve">-&gt;Philanews N°. 5 / 2004 </t>
  </si>
  <si>
    <t>▬ Philanews N°. 5 / 2004 (pg.  13) ▬</t>
  </si>
  <si>
    <t>▬ Philanews N°. 5 / 2004 (pg.  6 - 7) ▬</t>
  </si>
  <si>
    <t>▬ Philanews N°. 5 / 2004 (pg. 8 - 9) ▬</t>
  </si>
  <si>
    <t>▬ Philanews N°. 5 / 2004 (pg. 13) ▬</t>
  </si>
  <si>
    <t>▬ Philanews N°. 5 / 2004 (pg. 14) ▬</t>
  </si>
  <si>
    <t>▬ Philanews N°. 5 / 2004 (pg. 10 - 12) ▬</t>
  </si>
  <si>
    <t>▬ Philanews N°. 5 / 2004 (pg. 20) ▬</t>
  </si>
  <si>
    <t>▬ Philanews N°. 6 / 2004 (pg. 2 - 3) ▬</t>
  </si>
  <si>
    <t xml:space="preserve">-&gt;Philanews N°. 6 / 2004 </t>
  </si>
  <si>
    <t>▬ Philanews N°. 6 / 2004 (pg. 4 - 6) ▬</t>
  </si>
  <si>
    <t>▬ Philanews N°. 6 / 2004 (pg. 7 - 9) ▬</t>
  </si>
  <si>
    <t>▬ Philanews N°. 6 / 2004 (pg. 10 - 11) ▬</t>
  </si>
  <si>
    <t>▬ Philanews N°. 1 / 2005 (pg. 18) ▬</t>
  </si>
  <si>
    <t xml:space="preserve"> -&gt;Philanews N°. 1 / 2005 </t>
  </si>
  <si>
    <t>▬ Philanews N°. 1 / 2005 (pg. 19) ▬</t>
  </si>
  <si>
    <t xml:space="preserve">-&gt;Philanews N°. 1 / 2005 </t>
  </si>
  <si>
    <t>▬ Philanews N°. 1 / 2005 (pg. 4 - 5) ▬</t>
  </si>
  <si>
    <t>▬ Philanews N°. 1 / 2005 (pg. 6 - 7) ▬</t>
  </si>
  <si>
    <t>▬ Philanews N°. 1 / 2005 (pg.  20) ▬</t>
  </si>
  <si>
    <t>▬ Philanews N°. 1 / 2005 (pg. 8 - 9) ▬</t>
  </si>
  <si>
    <t>▬ Philanews N°. 1 / 2005 (pg. 10 - 11) ▬</t>
  </si>
  <si>
    <t>▬ Philanews N°. 1 / 2005 (pg.  25) ▬</t>
  </si>
  <si>
    <t>▬ Philanews N°. 1 / 2005 (pg. 13) ▬</t>
  </si>
  <si>
    <t>▬ Philanews N°. 1 / 2005 (pg. 14 - 16) ▬</t>
  </si>
  <si>
    <t>▬ Philanews N°. 2 / 2005 (pg. 2 - 3) ▬</t>
  </si>
  <si>
    <t xml:space="preserve">-&gt;Philanews N°. 2 / 2005 </t>
  </si>
  <si>
    <t>▬ Philanews N°. 2 / 2005 (pg. 4 - 7) ▬</t>
  </si>
  <si>
    <t>▬ Philanews N°. 2 / 2005 (pg. 15) ▬</t>
  </si>
  <si>
    <t>▬ Philanews N°. 2 / 2005 (pg. 16) ▬</t>
  </si>
  <si>
    <t>▬ Philanews N°. 2 / 2005 (pg. 17) ▬</t>
  </si>
  <si>
    <t>▬ Philanews N°. 3 / 2005 (pg. 13) ▬</t>
  </si>
  <si>
    <t xml:space="preserve">-&gt;Philanews N°. 3 / 2005 </t>
  </si>
  <si>
    <t>▬ Philanews N°. 2 / 2005 (pg. 8 - 9) ▬</t>
  </si>
  <si>
    <t>▬ Philanews N°. 2 / 2005 (pg. 10 - 11) ▬</t>
  </si>
  <si>
    <t>▬ Philanews N°. 2 / 2005 (pg. 11 - 13) ▬</t>
  </si>
  <si>
    <t>▬ Philanews N°. 2 / 2005 (pg. 18 + 23) ▬</t>
  </si>
  <si>
    <t>▬ Philanews N°. 3 / 2005 (pg. 2 - 3) ▬</t>
  </si>
  <si>
    <t>▬ Philanews N°. 3 / 2005 (pg. 4 - 5) ▬</t>
  </si>
  <si>
    <t>▬ Philanews N°. 3 / 2005 (pg. 6 - 8) ▬</t>
  </si>
  <si>
    <t>▬ Philanews N°. 3 / 2005 (pg. 9- 11) ▬</t>
  </si>
  <si>
    <t>▬ Philanews N°. 3 / 2005 (pg. 14 - 15) ▬</t>
  </si>
  <si>
    <t>▬ Philanews N°. 3 / 2005 (pg.  16) ▬</t>
  </si>
  <si>
    <t>▬ Philanews N°. 4 / 2005 (pg. 2 - 3) ▬</t>
  </si>
  <si>
    <t xml:space="preserve"> -&gt;Philanews N°. 4 / 2005 </t>
  </si>
  <si>
    <t>▬ Philanews N°. 4 / 2005 (pg. 4 - 6) ▬</t>
  </si>
  <si>
    <t xml:space="preserve">-&gt;Philanews N°. 4 / 2005 </t>
  </si>
  <si>
    <t>▬ Philanews N°. 4 / 2005 (pg. 7 - 8) ▬</t>
  </si>
  <si>
    <t>▬ Philanews N°. 4 / 2005 (pg.  13) ▬</t>
  </si>
  <si>
    <t>▬ Philanews N°. ? / 2005 (pg. ?) ▬</t>
  </si>
  <si>
    <t xml:space="preserve">-&gt;Philanews N°. ? / 2005 </t>
  </si>
  <si>
    <t>▬ Philanews N°. 4 / 2005 (pg. 10 - 11) ▬</t>
  </si>
  <si>
    <t>▬ Philanews N°. 5 / 2005 (pg. 2 - 3) ▬</t>
  </si>
  <si>
    <t xml:space="preserve">-&gt;Philanews N°. 5 / 2005 </t>
  </si>
  <si>
    <t>▬ Philanews N°. 5 / 2005 (pg. 4 - 7) ▬</t>
  </si>
  <si>
    <t>▬ Philanews N°. 5 / 2005 (pg. 8 - 9) ▬</t>
  </si>
  <si>
    <t>▬ Philanews N°. 5 / 2005 (pg.  17) ▬</t>
  </si>
  <si>
    <t>▬ Philanews N°. 5 / 2005 (pg. Bijvoegsel uitgifte 19ter) ▬</t>
  </si>
  <si>
    <t>▬ Philanews N°. 5 / 2005 (pg. 11 - 13) ▬</t>
  </si>
  <si>
    <t>▬ Philanews N°. 5 / 2005 (pg. 14 - 15) ▬</t>
  </si>
  <si>
    <t>▬ Philanews N°. 5 / 2005 (pg.  18) ▬</t>
  </si>
  <si>
    <t>▬ Philanews N°. 6 / 2005 (pg. 2 - 3) ▬</t>
  </si>
  <si>
    <t xml:space="preserve"> -&gt;Philanews N°. 6 / 2005 </t>
  </si>
  <si>
    <t>▬ Philanews N°. 6 / 2005 (pg. 4 - 5) ▬</t>
  </si>
  <si>
    <t xml:space="preserve">-&gt;Philanews N°. 6 / 2005 </t>
  </si>
  <si>
    <t>▬ Philanews N°. 6 / 2005 (pg. 14 - 15) ▬</t>
  </si>
  <si>
    <t>▬ Philanews N°. 6 / 2005 (pg.  11) ▬</t>
  </si>
  <si>
    <t>▬ Philanews N°. 6 / 2005 (pg.  8 - 9) ▬</t>
  </si>
  <si>
    <t>▬ Philanews N°. 1 / 2006 (pg. 2 - 3) ▬</t>
  </si>
  <si>
    <t xml:space="preserve">-&gt;Philanews N°. 1 / 2006 </t>
  </si>
  <si>
    <t>▬ Philanews N°. 1 / 2006 (pg. 4 - 6) ▬</t>
  </si>
  <si>
    <t>▬ Philanews N°. 1 / 2006 (pg. 7 - 8) ▬</t>
  </si>
  <si>
    <t>▬ Philanews N°. 1 / 2006 (pg.  15) ▬</t>
  </si>
  <si>
    <t>▬ Philanews N°. 2 / 2006 (pg. 10 ) ▬</t>
  </si>
  <si>
    <t xml:space="preserve">-&gt;Philanews N°. 2 / 2006 </t>
  </si>
  <si>
    <t>▬ Philanews N°. 1 / 2006 (pg. 17) ▬</t>
  </si>
  <si>
    <t xml:space="preserve"> -&gt;Philanews N°. 1 / 2006 </t>
  </si>
  <si>
    <t>▬ Philanews N°. 1 / 2006 (pg. 9 - 10) ▬</t>
  </si>
  <si>
    <t>▬ Philanews N°. 1 / 2006 (pg. 11 - 12) ▬</t>
  </si>
  <si>
    <t>▬ Philanews N°. 1 / 2006 (pg. 13 - 14) ▬</t>
  </si>
  <si>
    <t>▬ Philanews N°. 1 / 2006 (pg.  18) ▬</t>
  </si>
  <si>
    <t>▬ Philanews N°. 2 / 2006 (pg. 2 - 3) ▬</t>
  </si>
  <si>
    <t>▬ Philanews N°. 2 / 2006 (pg. 15) ▬</t>
  </si>
  <si>
    <t>▬ Philanews N°. 2 / 2006 (pg. 5 - 6) ▬</t>
  </si>
  <si>
    <t>▬ Philanews N°. 2 / 2006 (pg.  16) ▬</t>
  </si>
  <si>
    <t>▬ Philanews N°. 2 / 2006 (pg.  17) ▬</t>
  </si>
  <si>
    <t>▬ Philanews N°. 2 / 2006 (pg. 7 - 9) ▬</t>
  </si>
  <si>
    <t>▬ Philanews N°. 2 / 2006 (pg. 10 - 11) ▬</t>
  </si>
  <si>
    <t>▬ Philanews N°. 2 / 2006 (pg. 12 - 14) ▬</t>
  </si>
  <si>
    <t>▬ Philanews N°. 2 / 2006 (Bijvoegsel uitgifte 09bis) ▬</t>
  </si>
  <si>
    <t>▬ Philanews N°. 2 / 2006 (pg. Bijvoegsel uitgifte 09bis) ▬</t>
  </si>
  <si>
    <t>▬ Philanews N°. 3 / 2006 (pg. 2 - 3) ▬</t>
  </si>
  <si>
    <t xml:space="preserve">-&gt;Philanews N°. 3 / 2006 </t>
  </si>
  <si>
    <t>▬ Philanews N°. 3 / 2006 (pg.17) ▬</t>
  </si>
  <si>
    <t>▬ Philanews N°. 3 / 2006 (pg. 4 - 5) ▬</t>
  </si>
  <si>
    <t>▬ Philanews N°. 3 / 2006 (pg. 18) ▬</t>
  </si>
  <si>
    <t>▬ Philanews N°. 3 / 2006 (pg. 6 - 8) ▬</t>
  </si>
  <si>
    <t>▬ Philanews N°. 3 / 2006 (pg. 9 - 10) ▬</t>
  </si>
  <si>
    <t>▬ Philanews N°. 3 / 2006 (pg. 19) ▬</t>
  </si>
  <si>
    <t>▬ Philanews N°. 3 / 2006 (pg. 12 - 13) ▬</t>
  </si>
  <si>
    <t>▬ Philanews N°. 3 / 2006 (pg. 14 - 15) ▬</t>
  </si>
  <si>
    <t>▬ Philanews N°. 3 / 2006 (pg.  20) ▬</t>
  </si>
  <si>
    <t>▬ Philanews N°. 4 / 2006 (pg.  2 - 3) ▬</t>
  </si>
  <si>
    <t xml:space="preserve">-&gt;Philanews N°. 4 / 2006 </t>
  </si>
  <si>
    <t>▬ Philanews N°. 4 / 2006 (pg.  13) ▬</t>
  </si>
  <si>
    <t>▬ Philanews N°. 4 / 2006 (pg. 14) ▬</t>
  </si>
  <si>
    <t>▬ Philanews N°. 4 / 2006 (pg. 4 - 5) ▬</t>
  </si>
  <si>
    <t>▬ Philanews N°. 4 / 2006 (pg. 7 - 8) ▬</t>
  </si>
  <si>
    <t>▬ Philanews N°. 4 / 2006 (pg. 9 - 10) ▬</t>
  </si>
  <si>
    <t>▬ Philanews N°. 4 / 2006 (pg. 11 - 12) ▬</t>
  </si>
  <si>
    <t>▬ Philanews N°. 5 / 2006 (pg. 3 - 4) ▬</t>
  </si>
  <si>
    <t xml:space="preserve">-&gt;Philanews N°. 5 / 2006 </t>
  </si>
  <si>
    <t>▬ Philanews N°. 5 / 2006 (pg.  5) ▬</t>
  </si>
  <si>
    <t>▬ Philanews N°. 5 / 2006 (pg. 7 - 9) ▬</t>
  </si>
  <si>
    <t>▬ Philanews N°. 5 / 2006 (pg. 9 - 10) ▬</t>
  </si>
  <si>
    <t>▬ Philanews N°. 5 / 2006 (pg.  20) ▬</t>
  </si>
  <si>
    <t>▬ Philanews N°. 5 / 2006 (pg. 11 - 12) ▬</t>
  </si>
  <si>
    <t>▬ Philanews N°. 5 / 2006 (pg. 21) ▬</t>
  </si>
  <si>
    <t>▬ Philanews N°. 5 / 2006 (pg. 13 - 14) ▬</t>
  </si>
  <si>
    <t>▬ Philanews N°. 5 / 2006 (pg. 15 - 16) ▬</t>
  </si>
  <si>
    <t>▬ Philanews N°. 5 / 2006 (pg. 22) ▬</t>
  </si>
  <si>
    <t>▬ Philanews N°. 5 / 2006 (pg. 17 - 18) ▬</t>
  </si>
  <si>
    <t>▬ Philanews N°. 5 / 2006 (pg. 23) ▬</t>
  </si>
  <si>
    <t>▬ Philanews N°. 1 / 2007 (pg. 2 - 3) ▬</t>
  </si>
  <si>
    <t xml:space="preserve">-&gt;Philanews N°. 1 / 2007 </t>
  </si>
  <si>
    <t>▬ Philanews N°. 1 / 2007 (pg. 4 - 7) ▬</t>
  </si>
  <si>
    <t>▬ Philanews N°. 1 / 2007 (pg.  16 - 17) ▬</t>
  </si>
  <si>
    <t>▬ Philanews N°. 1 / 2007 (pg. 19) ▬</t>
  </si>
  <si>
    <t>▬ Philanews N°. 1 / 2007 (pg.  19 ) ▬</t>
  </si>
  <si>
    <t>▬ Philanews N°. 1 / 2007 (pg. 8 - 9) ▬</t>
  </si>
  <si>
    <t>▬ Philanews N°. 1 / 2007 (pg. 10 - 11) ▬</t>
  </si>
  <si>
    <t>▬ Philanews N°. 1 / 2007 (pg. 12 - 13) ▬</t>
  </si>
  <si>
    <t>▬ Philanews N°. 1 / 2007 (pg. 14 - 15) ▬</t>
  </si>
  <si>
    <t>▬ Philanews N°. 1 / 2007 (pg. 18) ▬</t>
  </si>
  <si>
    <t>▬ Philanews N°. 2 / 2007 (pg. 14) ▬</t>
  </si>
  <si>
    <t xml:space="preserve">-&gt;Philanews N°. 2 / 2007 </t>
  </si>
  <si>
    <t>▬ Philanews N°. 3 / 2007 (pg.  17) ▬</t>
  </si>
  <si>
    <t xml:space="preserve">-&gt;Philanews N°. 3 / 2007 </t>
  </si>
  <si>
    <t>▬ Philanews N°. 2 / 2007 (pg. 2 - 4) ▬</t>
  </si>
  <si>
    <t>▬ Philanews N°. 2 / 2007 (pg. 5 - 7) ▬</t>
  </si>
  <si>
    <t>▬ Philanews N°. 2 / 2007 (pg. 6 - 10) ▬</t>
  </si>
  <si>
    <t>▬ Philanews N°. 2 / 2007 (pg. 11 - 13) ▬</t>
  </si>
  <si>
    <t>▬ Philanews N°. 3 / 2007 (pg. 2 - 4) ▬</t>
  </si>
  <si>
    <t>▬ Philanews N°. 3 / 2007 (pg. 5 - 6) ▬</t>
  </si>
  <si>
    <t>▬ Philanews N°. 3 / 2007 (pg.7 - 9) ▬</t>
  </si>
  <si>
    <t>▬ Philanews N°. 3 / 2007 (pg. 19) ▬</t>
  </si>
  <si>
    <t xml:space="preserve"> -&gt; Philanews N°. 3 / 2007 </t>
  </si>
  <si>
    <t>▬ Philanews N°. 3 / 2007 (pg. 12 - 13) ▬</t>
  </si>
  <si>
    <t>▬ Philanews N°. 3 / 2007 (pg. 10 - 11) ▬</t>
  </si>
  <si>
    <t>▬ Philanews N°. 3 / 2007 (pg. 20) ▬</t>
  </si>
  <si>
    <t>▬ Philanews N°. 3 / 2007 (pg. 15 - 16) ▬</t>
  </si>
  <si>
    <t>▬ Philanews N°. 3 / 2007 (pg.  18) ▬</t>
  </si>
  <si>
    <t>▬ Philanews N°. 4 / 2007 (pg. 2 - 5) ▬</t>
  </si>
  <si>
    <t xml:space="preserve"> -&gt;Philanews N°. 4 / 2007 </t>
  </si>
  <si>
    <t>▬ Philanews N°. 4 / 2007 (pg. 10 - 12) ▬</t>
  </si>
  <si>
    <t>▬ Philanews N°. 4 / 2007 (pg. 13 - 14) ▬</t>
  </si>
  <si>
    <t>▬ Philanews N°. 4 / 2007 (pg.  22) ▬</t>
  </si>
  <si>
    <t>▬ Philanews N°. 4 / 2007 (pg.  21) ▬</t>
  </si>
  <si>
    <t xml:space="preserve"> -&gt; Philanews N°. 4 / 2007 </t>
  </si>
  <si>
    <t>▬ Philanews N°. 4 / 2007 (pg.  20) ▬</t>
  </si>
  <si>
    <t>▬ Philanews N°. 5 / 2007 (pg.  15) ▬</t>
  </si>
  <si>
    <t xml:space="preserve"> -&gt;Philanews N°. 5 / 2007 </t>
  </si>
  <si>
    <t>▬ Philanews N°. 4 / 2007 (pg. 15 - 17) ▬</t>
  </si>
  <si>
    <t xml:space="preserve">-&gt;Philanews N°. 4 / 2007 </t>
  </si>
  <si>
    <t>▬ Philanews N°. 4 / 2007 (pg. 18 - 19) ▬</t>
  </si>
  <si>
    <t>▬ Philanews N°. 4 / 2007 (pg. 24) ▬</t>
  </si>
  <si>
    <t>▬ Philanews N°. 5 / 2007 (pg.  12) ▬</t>
  </si>
  <si>
    <t xml:space="preserve">-&gt;Philanews N°. 5 / 2007 </t>
  </si>
  <si>
    <t>▬ Philanews N°. 4 / 2007 (pg.  23) ▬</t>
  </si>
  <si>
    <t>▬ Philanews N°. 4 / 2007 (pg. 29) ▬</t>
  </si>
  <si>
    <t>▬ Philanews N°. 5 / 2007 (pg. 2 - 3) ▬</t>
  </si>
  <si>
    <t xml:space="preserve"> -&gt; Philanews N°. 5 / 2007 </t>
  </si>
  <si>
    <t>▬ Philanews N°. 5 / 2007 (pg. 4) ▬</t>
  </si>
  <si>
    <t>▬ Philanews N°. 5 / 2007 (pg.  13) ▬</t>
  </si>
  <si>
    <t>▬ Philanews N°. 5 / 2007 (pg.  5) ▬</t>
  </si>
  <si>
    <t>▬ Philanews N°. 5 / 2007 (pg. 12) ▬</t>
  </si>
  <si>
    <t>▬ Philanews N°. 5 / 2007 (pg.  14) ▬</t>
  </si>
  <si>
    <t>▬ Philanews N°. 5/ 2007 (pg. 6 - 7) ▬</t>
  </si>
  <si>
    <t>▬ Philanews N°. 5 / 2007 (pg. 8 - 9) ▬</t>
  </si>
  <si>
    <t>▬ Philanews N°. 5 / 2007 (pg. 10 - 11) ▬</t>
  </si>
  <si>
    <t>▬ Philanews N°. 1 / 2008 (pg.  8 ) ▬</t>
  </si>
  <si>
    <t xml:space="preserve">-&gt;Philanews N°. 1 / 2008 </t>
  </si>
  <si>
    <t>▬ Philanews N°. 1 / 2008 (pg.  2 ) ▬</t>
  </si>
  <si>
    <t>▬ Philanews N°. 1 / 2008 (pg. 3 ) ▬</t>
  </si>
  <si>
    <t xml:space="preserve"> -&gt; Philanews N°. 1 / 2008 </t>
  </si>
  <si>
    <t>▬ Philanews N°. 1 / 2008 (pg.  9) ▬</t>
  </si>
  <si>
    <t>▬ Philanews N°. 1 / 2008 (pg. 4 - 5) ▬</t>
  </si>
  <si>
    <t>▬ Philanews N°. 1 / 2008 (pg.  6 ) ▬</t>
  </si>
  <si>
    <t>▬ Philanews N°. 2 / 2008 (pg. 2 - 3) ▬</t>
  </si>
  <si>
    <t xml:space="preserve"> -&gt; Philanews N°. 2 / 2008 </t>
  </si>
  <si>
    <t>▬ Philanews N°. 2 / 2008 (pg. 5) ▬</t>
  </si>
  <si>
    <t>▬ Philanews N°. 2 / 2008 (pg. 6) ▬</t>
  </si>
  <si>
    <t xml:space="preserve">-&gt;Philanews N°. 2 / 2008 </t>
  </si>
  <si>
    <t>▬ Philanews N°. 2 / 2008 (pg. 12) ▬</t>
  </si>
  <si>
    <t>▬ Philanews N°. 2 / 2008 (pg.  - ) ▬</t>
  </si>
  <si>
    <t>▬ Philanews N°. 2 / 2008 (pg.  8) ▬</t>
  </si>
  <si>
    <t>▬ Philanews N°. 2 / 2008 (pg.  9) ▬</t>
  </si>
  <si>
    <t>▬ Philanews N°. 2 / 2008 (pg.  11) ▬</t>
  </si>
  <si>
    <t>▬ Philanews N°. 3 / 2008 (pg.  2) ▬</t>
  </si>
  <si>
    <t xml:space="preserve"> -&gt; Philanews N°. 3 / 2008 </t>
  </si>
  <si>
    <t>▬ Philanews N°. 3 / 2008 (pg. 3) ▬</t>
  </si>
  <si>
    <t xml:space="preserve">-&gt;Philanews N°. 3 / 2008 </t>
  </si>
  <si>
    <t>▬ Philanews N°. 3 / 2008 (pg.  11) ▬</t>
  </si>
  <si>
    <t xml:space="preserve">▬ Philanews N°. 3 / 2008 </t>
  </si>
  <si>
    <t>▬ Philanews N°. 3 / 2008 (pg. 4 ) ▬</t>
  </si>
  <si>
    <t>▬ Philanews N°. 3 / 2008 (pg. 5 - 6) ▬</t>
  </si>
  <si>
    <t>▬ Philanews N°. 3 / 2008 (pg. 7 - 8) ▬</t>
  </si>
  <si>
    <t>▬ Philanews N°. 3 / 2008 (pg. 9) ▬</t>
  </si>
  <si>
    <t>▬ Philanews N°. 4 / 2008 (pg.  2) ▬</t>
  </si>
  <si>
    <t xml:space="preserve">-&gt;Philanews N°. 4 / 2008 </t>
  </si>
  <si>
    <t>▬ Philanews N°. 4 / 2008 (pg.  13) ▬</t>
  </si>
  <si>
    <t xml:space="preserve"> -&gt; Philanews N°. 4 / 2008 </t>
  </si>
  <si>
    <t>▬ Philanews N°. 4 / 2008 (pg. 11) ▬</t>
  </si>
  <si>
    <t>▬ Philanews N°. 4 / 2008 (pg.  3) ▬</t>
  </si>
  <si>
    <t>▬ Philanews N°. 4 / 2008 (pg.  4) ▬</t>
  </si>
  <si>
    <t>▬ Philanews N°. 4 / 2008 (pg.  5) ▬</t>
  </si>
  <si>
    <t>▬ Philanews N°. 4 / 2008 (pg. 12) ▬</t>
  </si>
  <si>
    <t>▬ Philanews N°. 4 / 2008 (pg. 6 - 7) ▬</t>
  </si>
  <si>
    <t>▬ Philanews N°. 4 / 2008 (pg. 8 ) ▬</t>
  </si>
  <si>
    <t>▬ Philanews N°. 4 / 2008 (pg.  9) ▬</t>
  </si>
  <si>
    <t>▬ Philanews N°. 5 / 2008 N (pg. 2 - 3) ▬</t>
  </si>
  <si>
    <t xml:space="preserve">-&gt;Philanews N°. 5 / 2008 </t>
  </si>
  <si>
    <t>▬ Philanews N°. 5 / 2008 N (pg. 4) ▬</t>
  </si>
  <si>
    <t>▬ Philanews N°. 5 / 2008 N (pg.  5) ▬</t>
  </si>
  <si>
    <t>▬ Philanews N°. 5 / 2008 (pg. 10) ▬</t>
  </si>
  <si>
    <t xml:space="preserve"> -&gt; Philanews N°. 5 / 2008 </t>
  </si>
  <si>
    <t>▬ Philanews N°. 5 / 2008 (pg. 11) ▬</t>
  </si>
  <si>
    <t>▬ Philanews N°. 5 / 2008 N (pg. 11) ▬</t>
  </si>
  <si>
    <t>▬ Philanews N°. 5 / 2008 (pg. 12) ▬</t>
  </si>
  <si>
    <t>▬&gt; Philanews N°. 1 / 2009 (pg.  3 ) ▬</t>
  </si>
  <si>
    <t xml:space="preserve">-&gt;Philanews N°. 1 / 2009 </t>
  </si>
  <si>
    <t>▬&gt; Philanews N°. 1 / 2009 (pg. 4 ) ▬</t>
  </si>
  <si>
    <t>▬&gt; Philanews N°. 1 / 2009 (pg.  5 - 6 ) ▬</t>
  </si>
  <si>
    <t>▬&gt; Philanews N°. 1 / 2009 (pg.  7 - 8) ▬</t>
  </si>
  <si>
    <t xml:space="preserve">▬&gt; Philanews N°. 1 / 2009 </t>
  </si>
  <si>
    <t>▬&gt; Philanews N°. 1 / 2009 (pg.  9) ▬</t>
  </si>
  <si>
    <t>▬ Philanews N°. 2 / 2009 (pg.  2) ▬</t>
  </si>
  <si>
    <t xml:space="preserve">▬ Philanews N°. 2 / 2009 </t>
  </si>
  <si>
    <t>▬ Philanews N°. 2 / 2009 (pg.  12) ▬</t>
  </si>
  <si>
    <t xml:space="preserve">-&gt;Philanews N°. 2 / 2009 </t>
  </si>
  <si>
    <t>▬ Philanews N°. 2 / 2009 (pg. 5 - 6) ▬</t>
  </si>
  <si>
    <t xml:space="preserve"> -&gt; Philanews N°. 2 / 2009 </t>
  </si>
  <si>
    <t>▬ Philanews N°. 2 / 2009 (pg. 7 - 8) ▬</t>
  </si>
  <si>
    <t>▬ Philanews N°. 2 / 2009 (pg. 9 - 10) ▬</t>
  </si>
  <si>
    <t>▬ Philanews N°. 3 / 2009 (pg. 2 - 3) ▬</t>
  </si>
  <si>
    <t xml:space="preserve"> -&gt; Philanews N°. 3 / 2009 </t>
  </si>
  <si>
    <t>▬ Philanews N°. 3 / 2009 (pg. 3 - 4) ▬</t>
  </si>
  <si>
    <t xml:space="preserve">-&gt;Philanews N°. 3 / 2009 </t>
  </si>
  <si>
    <t>▬ Philanews N°. 3 / 2009 (pg.  - ) ▬</t>
  </si>
  <si>
    <t>▬ Philanews N°. 3 / 2009 (pg. 5 - 6) ▬</t>
  </si>
  <si>
    <t>▬ Philanews N°. 3 / 2009 (pg. 6 - 7) ▬</t>
  </si>
  <si>
    <t>▬ Philanews N°. 3 / 2009 (pg. 8 - 9) ▬</t>
  </si>
  <si>
    <t>▬ Philanews N°. 3 / 2009 (pg. 9 - 10) ▬</t>
  </si>
  <si>
    <t>▬ Philanews N°. 5 / 2009 N (pg. 13) ▬</t>
  </si>
  <si>
    <t xml:space="preserve">-&gt;Philanews N°. 5 / 2009 </t>
  </si>
  <si>
    <t>▬ Philanews N°. 4 / 2009 (pg. 2) ▬</t>
  </si>
  <si>
    <t xml:space="preserve">-&gt;Philanews N°. 4 / 2009 </t>
  </si>
  <si>
    <t>▬ Philanews N°. 4 / 2009 (pg. 3 - 4) ▬</t>
  </si>
  <si>
    <t>▬ Philanews N°. 4 / 2009 (pg. 5) ▬</t>
  </si>
  <si>
    <t xml:space="preserve"> -&gt; Philanews N°. 4 / 2009 </t>
  </si>
  <si>
    <t>2793 / 2795 - Promotion de la philatélie : timbre n° 2795 du bloc BL78</t>
  </si>
  <si>
    <t>2796 / 2803 - Emissions occasionnelles : timbres du carnet B31 - Voir aussi les petites feuilles F….</t>
  </si>
  <si>
    <t>2796 / 2803 - Emissions occasionnelles : timbres de petits feuillets F…. - voir aussi le carnet B31</t>
  </si>
  <si>
    <t>2804 - Oiseaux de Buzin : Mésange noire</t>
  </si>
  <si>
    <t>2805 / 2808 - Nature : Hiboux</t>
  </si>
  <si>
    <t>2809 / 2813 - 50 ans de l'OTAN</t>
  </si>
  <si>
    <t>2814 - 125e anniversaire de l'Union postale universelle (UPU)</t>
  </si>
  <si>
    <t>2819 / 2820 - Motorsport + timbre nr 2821 du bloc BL79</t>
  </si>
  <si>
    <t>2822 - James Ensor : Edition commune avec Israël - Timbres de F2822</t>
  </si>
  <si>
    <t>2823 / 2824 - Tourisme</t>
  </si>
  <si>
    <t>2825 / 2827 - Chocolat belge</t>
  </si>
  <si>
    <t>2828 - 40 ans de mariage royal - 2 juillet 1959 (Roi Albert II et Reine Paola)</t>
  </si>
  <si>
    <t>2832 / 2837 - Bruphila '99. 150 ans de timbres belges : timbres du bloc BL80</t>
  </si>
  <si>
    <t xml:space="preserve">2838 / 2839 - Lauréats du prix Nobel </t>
  </si>
  <si>
    <t>2840 - SM le Roi Albert II</t>
  </si>
  <si>
    <t>2841 / 2849 - Philatélie jeunesse (20ème anniversaire du premier timbre comique) : timbres individuels du bloc BL81</t>
  </si>
  <si>
    <t>2850 - Carnet B32. Fleurs: Pelargonium F1 Zonale "Matador"</t>
  </si>
  <si>
    <t>2851 / 2852 - Solidarité. Croix Rouge</t>
  </si>
  <si>
    <t>2853 - Noël et Nouvel An</t>
  </si>
  <si>
    <t>2854 / 2855 - Fleurs. Timbres de cylindre autocollants : R90/R93</t>
  </si>
  <si>
    <t xml:space="preserve">2856 / 2857 - Les Noces Princières - timbre no 2857 du bloc BL82 </t>
  </si>
  <si>
    <t xml:space="preserve">2858/2877 - Un voyage à travers le 20ème siècle en 80 timbres: timbres du bloc BL83 </t>
  </si>
  <si>
    <t>2878 - Bienvenue 2000</t>
  </si>
  <si>
    <t>2879 /2881 - Promotion de la philatélie. La Dynastie Belge - timbre n° 2881 du bloc BL84</t>
  </si>
  <si>
    <t>2882 ​​​​/ 2884 - Bruxelles 2000. Ville européenne de la Culture de l'an 2000 - Timbres de F2882/84</t>
  </si>
  <si>
    <t>2885 - Oiseaux. Pie-grièche ecorcheur</t>
  </si>
  <si>
    <t>2886 - SM le Roi Albert II- type nr 2860</t>
  </si>
  <si>
    <t>2887 /2889 - 500ème anniversaire de la naissance de Charles Quint - Timbres  + timbre n° 2889 du bloc BL85</t>
  </si>
  <si>
    <t>2890 - « Année mathématique mondiale 2000 ». Sciences exactes</t>
  </si>
  <si>
    <t>2891 - Marquons l'avenir. Dessin d'enfants.</t>
  </si>
  <si>
    <t>2892 / 2893 - Championnats d'Europe de Football - Timbres de F2982D (F2892/93)</t>
  </si>
  <si>
    <t>2894 - Carnet de timbres B33. Le foot</t>
  </si>
  <si>
    <t>2895 - La Croix-Rouge. Cerfs-volants + logos Croix-Rouge et Croissant-Rouge</t>
  </si>
  <si>
    <t>2896 / 2899 - « Le Fonds mondial pour la nature » : amphibiens et reptiles</t>
  </si>
  <si>
    <t>2900 - Journée du timbre : « Lire et écrire, c'est la vie »</t>
  </si>
  <si>
    <t>2901 - Belgica 2001. Célébration des 500ème anniversaire de la nomination de François de Tassis comme « capitaine et maître de poste »</t>
  </si>
  <si>
    <t>2902 - SM Roi Albert II, type Broux/MVRM - type de nr 2840 (30F/€0,74 marron foncé)</t>
  </si>
  <si>
    <t>2903 / 2905 - Floralies de Gand X</t>
  </si>
  <si>
    <t>2906 - Le Fonds Prince Philip</t>
  </si>
  <si>
    <t>2907 - Fleurs : Timbres du carnet de timbres B34. [valeur : 21F/0,52 €]: tulipe (sous-variété Triumph 'KEES NELIS')</t>
  </si>
  <si>
    <t>2908 /2910 - Sport. Jeux Olympiques - Sydney 2000 + timbre N° 2911 du bloc BL86</t>
  </si>
  <si>
    <t>2912 / 2917 - Musique. Timbres du carnet B35</t>
  </si>
  <si>
    <t>2918 / 2921 - « Les oiseaux » d'André Buzin</t>
  </si>
  <si>
    <t>2922 - Europe 2000. La construction européenne.</t>
  </si>
  <si>
    <t>2923 / 2925 - UNESCO. Patrimoine mondial</t>
  </si>
  <si>
    <t>2926 / 2929 - Tourisme. Églises et orgues d'église</t>
  </si>
  <si>
    <t>2930 - SM Roi Albert II, type Broux/MVRM - type nr 2840 (32F/€0,79 vert foncé)</t>
  </si>
  <si>
    <t>2931 - « Les oiseaux » d'André Buzin. Même timbre que n° 2885: timbre cylindre R94/R96</t>
  </si>
  <si>
    <t>2932- Belgica 2001. Même timbre que n° 2901 mais format plus petit : timbre cyl. R97/R99</t>
  </si>
  <si>
    <t>2933 - SM Roi Albert II, type Broux/MVRM - type de n°. 2840 mais au format horizontal : timbre cylindre R100/R102</t>
  </si>
  <si>
    <t>2934 - Philatélie jeunesse. «Quivoila»
.</t>
  </si>
  <si>
    <t>2935 - Floralies du Hainaut</t>
  </si>
  <si>
    <t>2936 - « Les oiseaux » d'André Buzin.</t>
  </si>
  <si>
    <t>2937 - Fleurs (violet) : timbres du carnet B36</t>
  </si>
  <si>
    <t>2938 / 2941 - Série artistique. Artistes belges.</t>
  </si>
  <si>
    <t>2942 - Noël et Nouvel An. Timbres de F2942 (vendu uniquement par feuille de 20 exemplaires)</t>
  </si>
  <si>
    <t>2943 / 2962 - Un voyage à travers le 20ème siècle en 80 timbres (2ème partie): timbres du bloc BL87</t>
  </si>
  <si>
    <t>2964 - SM Roi Albert II, type Broux/MVRM - type nr 2840 (50F/€1,24 bleu violet)</t>
  </si>
  <si>
    <t>2965 - SM Roi Albert II, type Broux/MVRM - type de nr 2840 (36F/€0,89 marron)</t>
  </si>
  <si>
    <t>2966 - « Les Oiseaux » d'André Buzin en BEF et €. Réimpression du 1er juin 1992 (2460) : mésange charbonnière</t>
  </si>
  <si>
    <t>2967 - Jubilé AD 2000 - Timbres de F2967</t>
  </si>
  <si>
    <t xml:space="preserve">2968 / 2970 - Promotion de la philatélie - La Dynastie Belge. timbre n° 2970 de bloc BL88 </t>
  </si>
  <si>
    <t>2971 / 2976 - Dynastie. Les six reines belges. Timbres de bloc BL89</t>
  </si>
  <si>
    <t>2977 - Fleurs. Réimpression des timbres de cylindre autocollants R90/R91 : R103/R104 (type no.2854 - pas numéroté)</t>
  </si>
  <si>
    <t>2978 - 100ème anniversaire de la mort de Zénobe Gramme (1826-1901)</t>
  </si>
  <si>
    <t>2979 - 575ème anniversaire de l'Université catholique de Louvain</t>
  </si>
  <si>
    <t>2980 / 2983 - SM le Roi Albert II. Type de n°.2840</t>
  </si>
  <si>
    <t>2984 - SM le Roi Albert II. Type MVTM</t>
  </si>
  <si>
    <t>2985 /2988 - Réimpression des timbres ordinaires d'André Buzin «Oiseaux» en BEF et Euro.</t>
  </si>
  <si>
    <t>2989 - Europe. L'eau, richesse naturelle.</t>
  </si>
  <si>
    <t>2990 / 2992 - Musique et littérature : disciplines artistiques du son et de la parole. Timbre n° 2992 du bloc BL90</t>
  </si>
  <si>
    <t>2993 / 2995 - Trains, 75 ans de SNCB. - Timbres de F2993/95</t>
  </si>
  <si>
    <t>2996 / 3000 - Belgica 2001 - 500 ans Poste européenne : timbres avec vignette et de F2996►F3000</t>
  </si>
  <si>
    <t>3001 - Belgica 2001 - 500 ans Poste européenne : bloc BL91</t>
  </si>
  <si>
    <t>3002 / 3003 - Emission commune avec le Maroc : Mosquée et Basilique</t>
  </si>
  <si>
    <t>3004/3007 - L'art en Belgique. 200 ans Royal Musées des Beaux-Arts de Belgique. Timbres du carnet B37</t>
  </si>
  <si>
    <t>3008 / 3009 - Edition commune avec la Chine : art chinoises.</t>
  </si>
  <si>
    <t>3010 - Philatélie jeunesse.</t>
  </si>
  <si>
    <t>3011 - « Les oiseaux » d'André Buzin : la sterne pierregarin</t>
  </si>
  <si>
    <t>3012 / 3013 - Sport</t>
  </si>
  <si>
    <t>3014 - L'Union européenne.</t>
  </si>
  <si>
    <t>3015 / 3016 - Tourisme. Beffrois</t>
  </si>
  <si>
    <t>3017 / 3021 - Nature. Grandes fermes typiques</t>
  </si>
  <si>
    <t>3022 - Croix-Rouge : Volontariat</t>
  </si>
  <si>
    <t>3023 - Journée du Timbre - Carnet B38</t>
  </si>
  <si>
    <t>3024 / 3043 - Un voyage à travers le 20ème siècle en 80 timbres (3ème partie): timbres du bloc BL92</t>
  </si>
  <si>
    <t>3044 - Noël et Nouvel An : timbre de F3044</t>
  </si>
  <si>
    <t>3045 - Timbre de deuil</t>
  </si>
  <si>
    <t>3046 - Fleurs : timbres auto-adhésifs: carnet B39 - Narcisse des bois</t>
  </si>
  <si>
    <t>3047 - Fleurs : timbres auto-adhésifs: carnet B40 - tulipe rouge</t>
  </si>
  <si>
    <t xml:space="preserve">3048 /3049 - Emission commune avec la République Démocratique du Congo. Timbre n° 3049 du bloc BL93 </t>
  </si>
  <si>
    <t>3052 / 3055 - Sport 2002 Championnats du Monde Route UCI &amp; Tennis - Timbres de F3052/53 &amp; F3054/55</t>
  </si>
  <si>
    <t>3050 / 3051 - Représentation royale d'Albert II (valeur du 1er timbre uniquement exprimée en €) - timbres de V10-3050 &amp; V10-3051</t>
  </si>
  <si>
    <t>3056 - Promotion de la philatélie</t>
  </si>
  <si>
    <t>3058 / 3060 - Bruges 2002 - Timbres de V10-3058►V10-3060</t>
  </si>
  <si>
    <t>3061 / 3062 - Femme et art - timbres de V10-3061►V10-3062</t>
  </si>
  <si>
    <t>3063 - Journée du Timbre - timbre de V10-3063</t>
  </si>
  <si>
    <t xml:space="preserve">3064 / 3068 - Chiens - timbres sans vignette de F3064/68 </t>
  </si>
  <si>
    <t>3069 - Oiseaux - Pigeon colombin</t>
  </si>
  <si>
    <t>3070 - Effigie Royale Albert II</t>
  </si>
  <si>
    <t>3071 - Europe (Le Cirque) - timbre de V10-3071</t>
  </si>
  <si>
    <t>3072 - La Croix-Rouge</t>
  </si>
  <si>
    <t>3073 - L'Abbaye de Leffe (avec &amp; sans vignette) - Timbre de V15-3073</t>
  </si>
  <si>
    <t xml:space="preserve">3086 - Chevaux -  bloc BL95 </t>
  </si>
  <si>
    <t>3087 - Oiseaux - Timbre de V10-3087</t>
  </si>
  <si>
    <t>3088 / 3090 - La Bataille des Éperons d'Or - Timbres  3088 &amp; 3089 de V10-3088 &amp; V10-3089 - Timbre 3090 de bloc BL96</t>
  </si>
  <si>
    <t>3091 / 3092 - Emission commun avec le Portugal - Timbres de V10-3091►V10-3092</t>
  </si>
  <si>
    <t>3093 / 3094 - Emission commun avec la Croatie - Timbres de V10-3093 &amp; V10-3094</t>
  </si>
  <si>
    <t>3095 - Philatélie jeunesse : Bakelandt - Timbre de V10-3095</t>
  </si>
  <si>
    <t>3096 - Droits de l'enfant - Timbre de V10-3096</t>
  </si>
  <si>
    <t>3097 - Jean Rey (1902-1983) - Timbre de V10-3097</t>
  </si>
  <si>
    <t>3098 / 3100 - Joyeux anniversaire Princesse Elisabeth - Timbre N° 3098 du V10-3098 - Timbre N° 3099 du V20-3099 - Timbre N° 3100 du bloc BL97</t>
  </si>
  <si>
    <t>3101 / 3110 - Noël et Nouvel An - Timbres du bloc BL98</t>
  </si>
  <si>
    <t>3111 / 3130 - Un voyage à travers le 20e siècle en 80 timbres (4ème partie) - Timbres du bloc BL99</t>
  </si>
  <si>
    <t>3131 / 3134 - Royal Effigie Albert II - Timbre N° 3132 de V10-3132; timbre N° 3133 de V10-3133</t>
  </si>
  <si>
    <t>3135 / 3140 - Oiseaux - Timbre N° 3135 de V10-3135</t>
  </si>
  <si>
    <t xml:space="preserve">3141 - Fleurs : Crocus Vernus - Timbres autocollants (pas d'empreinte de valeur : 0,49 €): Carnet B41. </t>
  </si>
  <si>
    <t xml:space="preserve">3064 / 3068 - Chiens - timbres avec vignette de F3064/68 </t>
  </si>
  <si>
    <t>3101 / 3110 - Noël et Nouvel An - Bloc BL98</t>
  </si>
  <si>
    <t>3150 / 3155 - Coup de coeur pour ... - Timbres de F3150/55</t>
  </si>
  <si>
    <t>(vsuite)</t>
  </si>
  <si>
    <t>(suite)</t>
  </si>
  <si>
    <t>3156 - Hector Berlioz - Timbre de V10-3156</t>
  </si>
  <si>
    <t>3157 / 3158 - Jeux Folkloriques - Timbres N° 3157 / 3158 de V10-3157 &amp; V10-3158</t>
  </si>
  <si>
    <t xml:space="preserve">3159 - Jeux folkloriques (partie 2 : colombophilie) - Timbre du bloc BL102 </t>
  </si>
  <si>
    <t>3160 / 3161 - Universités - Timbres N° 3160 / 3161 de V10-3160 &amp; V10-3161</t>
  </si>
  <si>
    <t>3162 - Oiseaux : Pic épeiche</t>
  </si>
  <si>
    <t>3163 / 3165 - Croix-Rouge - Timbres de F3163/65</t>
  </si>
  <si>
    <t>3166 - Fleurs - Timbre de V10-3166</t>
  </si>
  <si>
    <t>3167 / 3169 - Georges Simenon (100e anniversaire) - Timbres de V10-3167 &amp; V10-3168 - timbre 3169 du bloc BL103</t>
  </si>
  <si>
    <t>3170 / 3171 - Emission commun  avec la Fédération de Russie - Timbres de F3170/71</t>
  </si>
  <si>
    <t>3172 - Journée du Timbre : Mail-art - Timbre de V10-3172</t>
  </si>
  <si>
    <t>3173 - Philatélie jeunesse : Le Chevalier Ardent - Timbre de V10-3173</t>
  </si>
  <si>
    <t>3174 / 3178 - Nature : Minéraux - Timbres de F3174/78</t>
  </si>
  <si>
    <t>3179 - Europe : L'art de l'affiche - Timbre de V10-3179</t>
  </si>
  <si>
    <t>3180 / 3183 - Timbres personnalisés. (pas d'empreinte de valeur : valeur 0,49 €)</t>
  </si>
  <si>
    <t>3184 / 3193 - This is Belgium - Timbres du bloc BL104</t>
  </si>
  <si>
    <t>3194 / 3198 - Tourisme : Statues populaires - Timbres de V10-3194 ►V10-3198</t>
  </si>
  <si>
    <t>3199 / 3200 - Oiseaux</t>
  </si>
  <si>
    <t>3201 - Hommage : Roi Baudouin &amp; Roi Albert II - Timbre de V10-3201</t>
  </si>
  <si>
    <t xml:space="preserve">3202 / 3203 - Hommage : Roi Baudouin &amp; Roi Albert II - Timbres du bloc BL105 </t>
  </si>
  <si>
    <t>3204 - Effigie du Roi Albert II</t>
  </si>
  <si>
    <t>3205 /3206 - Emission commune avec l'Italie - Timbres de V10-3205 &amp; V10-3206</t>
  </si>
  <si>
    <t xml:space="preserve">3207 - Promotion de la philatélie - Edouard Manet  -Timbre de V10-3207 </t>
  </si>
  <si>
    <t>3208 + 3209 - Effigie de SM le Roi Albert II - Timbres de V10-3208 &amp; V10-3209</t>
  </si>
  <si>
    <t>3210 - St- Nicolas - Timbres de V10-3210</t>
  </si>
  <si>
    <t>3211 - La Cohésion Sociale - Timbre de V10-3211</t>
  </si>
  <si>
    <t>3212 - Oiseau : poule d'eau</t>
  </si>
  <si>
    <t>3213 / 3217 - 50 ans de télévision : timbres du bloc BL106</t>
  </si>
  <si>
    <t>3218 / 3220 - Le Livre - Timbres de V10-3218, V10-3219, V10-3220</t>
  </si>
  <si>
    <t>3221 / 3222 - Littérature - Timbres de V10-3221 &amp; V10-3222</t>
  </si>
  <si>
    <t xml:space="preserve">3223 - Fleur : variété de tulipe "Darwin - Golden Apeldoorn" - Carnet B42 </t>
  </si>
  <si>
    <t>3224 - Noël et Nouvel An (sans impression de la valeur  : 0,41 €) - Timbre de V15-3224</t>
  </si>
  <si>
    <t>3225 / 3226 - Tennis - Timbres de V10-3225 &amp; V10-3226</t>
  </si>
  <si>
    <t>3227 +3228 - Timbre-rouleau autocolant: Crocus Vernus + cor postal (les deux avec le nouveau logo PRIOR) (sans impression de la valeur : 0,49 €)</t>
  </si>
  <si>
    <t>weg te doen</t>
  </si>
  <si>
    <t>3146 / 3148 - Le monde d'Henry van de Velde - Timbres N° 3146 / 3148 de V10-3146 / V10-3147 / V10-3148 &amp; timbre N° 3149 du bloc BL101</t>
  </si>
  <si>
    <t>3149 - Le monde d'Henry van de Velde -  bloc BL101</t>
  </si>
  <si>
    <t>3167 / 3169 - Georges Simenon (100e anniversaire) -  bloc BL103</t>
  </si>
  <si>
    <t>3174pl / 3178pr -  Nature : Minéraux (partie l2)</t>
  </si>
  <si>
    <t>3194 / 3198 - Toerisme: populaire standbeelden</t>
  </si>
  <si>
    <t>3213 / 3217 - 50 ans de télévision : bloc BL106</t>
  </si>
  <si>
    <t>3229/3232 - Fernand Khnopff - Timbres de bloc BL107</t>
  </si>
  <si>
    <t>3233 - Philatélie de la Jeunesse - timbre de V10-3233</t>
  </si>
  <si>
    <t>3234 - Fleurs: carnet B43: œillet (valeur €, 049)</t>
  </si>
  <si>
    <t>3235/3244 - Ceci est la Belgique - Timbres de bloc BL108</t>
  </si>
  <si>
    <t>3245 - Journée du timbre - Timbre de V10-3245</t>
  </si>
  <si>
    <t>3246/3248 - Industrie sucrière -  Timbres de  V10-3246, V10-3247, V10-3248</t>
  </si>
  <si>
    <t>3249/3253 - Tintin et la lune - Timbres de bloc BL109</t>
  </si>
  <si>
    <t>3254 - Promotion de la philatélie: Salvator Dali (1904-1989) - La Tentation de saint Antoine - timbre de V10-3254</t>
  </si>
  <si>
    <t>3255 - Elections européennes</t>
  </si>
  <si>
    <t>3256/3259 - L'Union européenne - Timbres de bloc BL110</t>
  </si>
  <si>
    <t>3260/3263 - Tourisme: Pèlerinages - Timbres de V10-3260►V10-3263</t>
  </si>
  <si>
    <t>3264/3270 - Oiseaux - Timbres 3266 ► 3269 de V10-3266►V10-3269</t>
  </si>
  <si>
    <t>3271/3273 - Effigie de Sa Majesté le Roi Albert II - Timbres de V10-3271►V10-3273</t>
  </si>
  <si>
    <t>3274 - Mon timbre, Duostamp et Médiastamp (cornet rouge nouveau logo "Prior")</t>
  </si>
  <si>
    <t>3275 / 3277 - Lîdje todi! - Timbres 3275/3267 uit V10-3275 &amp; V10-3276; timbre 3267 de bloc BL111</t>
  </si>
  <si>
    <t>3278 / 3281 - Climatologie - Timbres de V10-3278►V10-3281</t>
  </si>
  <si>
    <t>3284/3288 - Jazz belge (partie 1) - Timbres de V10-3284►V10-3288</t>
  </si>
  <si>
    <t>3291/3292 - Europe: vacances - Timbres de V10-3291 &amp; V10-3292</t>
  </si>
  <si>
    <t>3293/3302 - Dix drapeaux de nouveaux pays + UE logo - Carnet B44</t>
  </si>
  <si>
    <t xml:space="preserve">3303/3306 - Sports: Jeux Olympiques d'Athènes 2004 - timbres 3303►3305 de V10-3303►V10-3305 - timbre 3306 de bloc BL114  </t>
  </si>
  <si>
    <t>3307 - La Croix-Rouge - timbre de V10-3307</t>
  </si>
  <si>
    <t>3308/3309 - Emission commune avec la Roumanie - Timbres de V10-3308 &amp; V10-3309</t>
  </si>
  <si>
    <t>3310 - Timbre Deuil avec le nouveau logo Prior (pas de vignette)</t>
  </si>
  <si>
    <t>3311 - Volontaires de guerre belges - Timbre de V10-3311</t>
  </si>
  <si>
    <t>3312/3315 - Semaine Forestière (3 ► 10 Octobre 2004) - Timbres de bloc BL115:</t>
  </si>
  <si>
    <t>3316 / 3317 - Effigie de S.M. le Roi Albert II - Prior - International (type MVTM) - Timbres de V10-3316 &amp; V10-3317</t>
  </si>
  <si>
    <t>3318 - Fleur: Impatiens - Carnet B45</t>
  </si>
  <si>
    <t>3319/3323 - Belgica 2006 - Timbres de bloc BL116</t>
  </si>
  <si>
    <t>3324/3325 - Halloween - Carnet B46</t>
  </si>
  <si>
    <t>3326/3328 - Littérature fantastique - Timbres de V10-3326►V10-3328</t>
  </si>
  <si>
    <t>3329 / 3331 - Remember Bastogne - timbres de V10-3329►V10-3331</t>
  </si>
  <si>
    <t>3332/3333 - Noël et Nouvel An - Timbres de V10-3332 &amp; V10-3333</t>
  </si>
  <si>
    <t>3334/3345 - Champions sportifs internationaux belges - Timbres sans Prior-vignette du bloc BL117</t>
  </si>
  <si>
    <t>3346 - Noël et Nouvel An - Carnet B47 - auto-adhésif</t>
  </si>
  <si>
    <t xml:space="preserve">3347 - Fleur Impatients - Boîte de timbres ordinaires auto-adhésives </t>
  </si>
  <si>
    <t>3229/3232 - Fernand Khnopff - bloc BL107</t>
  </si>
  <si>
    <t>3235/3244 - Ceci est la Belgique - bloc BL108</t>
  </si>
  <si>
    <t>3284/3288 - Jazz belge (partie 2) - Timbres de V10-3284►V10-3288</t>
  </si>
  <si>
    <t xml:space="preserve">3289 / 3290 - Le roi Albert II, 70 - timbre 3289 de V10-3289 </t>
  </si>
  <si>
    <t>3289 / 3290 - Le roi Albert II, 70 -  timbre 3290 de bloc BL113</t>
  </si>
  <si>
    <t>3348 - 100 ans Conseil des femmes - Timbre de V10-3348</t>
  </si>
  <si>
    <t>3349 - Promotion de la philatélie : "Le Violoniste" - Timbre de V10-3349</t>
  </si>
  <si>
    <t>3350 - Philatélie de la Jeunesse - Timbre de V5-3350</t>
  </si>
  <si>
    <t>3351 - Cornet - timbre ordinaire avec l'image de la corne - Timbre de V10-3351</t>
  </si>
  <si>
    <t xml:space="preserve">3352 - 100 ans du Rotary - Timbre de V10-3352
</t>
  </si>
  <si>
    <t xml:space="preserve">3353/3354 - Notre langue - Timbres de V10-3353 &amp; V10-3354
</t>
  </si>
  <si>
    <t>3355 - 175 ans Belgique - 25 ans Fédéralisme (logo) -  (sans indication de valeur : w= 0,50 €) - Carnet B48</t>
  </si>
  <si>
    <t>3356 - 175 années Belgique (Dynasty) - Timbre de bloc BL118 &amp; bloc BL118</t>
  </si>
  <si>
    <t>3357/3366 - 175 années Belgique (événements historiques) - Timbres de bloc BL119</t>
  </si>
  <si>
    <t>3367 - Croix-Rouge - Tsunamie - Timbre de V10-3367</t>
  </si>
  <si>
    <t xml:space="preserve">3368 / 3372 - Belgica 2006 - Timbres de bloc BL120 </t>
  </si>
  <si>
    <t>3373/3377 - Belgica 2006 - Carnet B49</t>
  </si>
  <si>
    <t>3378 - Corne de poste - Timbre avec l'image du'n corne de poste - Timbre de V10-3378</t>
  </si>
  <si>
    <t>3379/3381 - Oiseaux - timbre ordinaire du type d'oiseaux - Timbre 3381 de V10-3381</t>
  </si>
  <si>
    <t>3382 - Effigie de Sa Majesté le Roi Albert II (type MVTM) - Timbre de V10-3382</t>
  </si>
  <si>
    <t>3386/3387 - Europe: gastronomie - Timbre de F3386/87</t>
  </si>
  <si>
    <t>3388 - Journée du timbre</t>
  </si>
  <si>
    <t>3389/3391 - Timbre normal de type "Oiseaux" - Timbres de V10-3389►V10-3391</t>
  </si>
  <si>
    <t>3392/3394 - Guerre et Paix - Timbres de V10-3392►V10-3394</t>
  </si>
  <si>
    <t>3395 - Corée - Timbre de V10-3395</t>
  </si>
  <si>
    <t>3396/3398 - Tourisme: horloges monumentales - Timbres de V10-3396►V10-3398</t>
  </si>
  <si>
    <t xml:space="preserve">3399/3400 - Timbres d'été: vacances! - Timbres de V10-3399 &amp; V10-3400
</t>
  </si>
  <si>
    <t>3401 / 3403 - Timbres ordinaires : timbres d'occasion -  (sans dénomination de valeur pour B50: v=0,5€) - Carnets B50-B51</t>
  </si>
  <si>
    <t>3406 - 10 timbres ordinaires auto-adhésifss : Tulipe Darwin hybride - (sans dénomination de valeur : v=0.70€) - Carnet B54</t>
  </si>
  <si>
    <t xml:space="preserve">3407/3412 - International Sport Champions de Belgique - Judo en Belgique -   Timbres de bloc BL121 </t>
  </si>
  <si>
    <t xml:space="preserve">3413/3414 - Émission commun avec la Turquie - Timbres de V10-3413 &amp; V10-3414
</t>
  </si>
  <si>
    <t xml:space="preserve">3415 - 75 années la radio - Timbre de V10-3415
</t>
  </si>
  <si>
    <t xml:space="preserve">3416/3417 - Nouvelle effigie de Sa Majesté le Roi Albert II - Timbres de V10-3416 &amp; V10-3417
</t>
  </si>
  <si>
    <t>3418 - Belgique 175 années. (Timbres de feuille de présentation 3418PM)</t>
  </si>
  <si>
    <t>3419/3424 - Nature - Timbres de bloc BL122 - auto-adhésif</t>
  </si>
  <si>
    <t xml:space="preserve">3425 - Le sanctuaire de Notre-Dame à Tournai. - Timbre de V10-3425
</t>
  </si>
  <si>
    <t xml:space="preserve">3426/3429 - Émission commun avec Singapour - Timbres de V10-3426►V10-3429.
</t>
  </si>
  <si>
    <t>3430/3431 - Europalia: Russie - Timbres de V10-3430 &amp; V10-3431</t>
  </si>
  <si>
    <t>3432 - Dix timbres auto adhésifs « Chrysanthème ». -  (sans indication de valeur : v= 0,50 €) - Carnet B55</t>
  </si>
  <si>
    <t>3433/3438 - Astérix et les Belges - Timbres de bloc BL123</t>
  </si>
  <si>
    <t>3439/3448 - This is Belgium: Art en Belgique - Timbres de bloc BL124</t>
  </si>
  <si>
    <t>3449/3453 - Contes: 200 ans de HC Andersen - Timbres de bloc BL125</t>
  </si>
  <si>
    <t>3454/3458 - Contes: 200 ans de HC Andersen - Carnet B56</t>
  </si>
  <si>
    <t>3459/3463 - Musique: harmonies et fanfares - Timbres de carnet B57</t>
  </si>
  <si>
    <t>3464/3465 - Littérature populaire - Timbres de F3464/65</t>
  </si>
  <si>
    <t xml:space="preserve">3466 - Noël et Nouvel An avec "Meilleurs Voeux" - Timbre de V10-3466
</t>
  </si>
  <si>
    <t xml:space="preserve">3467 - Noël et Nouvel An - Carnet B58 </t>
  </si>
  <si>
    <t>3468 / 3469 - Reine Astrid - Timbre 3468 de V10-3468 - Timbre 3469 du bloc BL126</t>
  </si>
  <si>
    <t>3470 - Musique : Wolfgang Amadeus Mozart - Timbre de V10-3470</t>
  </si>
  <si>
    <t>3471 / 3475 - Musique : Les polyphonistes de la Renaissance - Timbres de carnet B59</t>
  </si>
  <si>
    <t>3476 / 3477 - Littérature - Timbres de V10-3476 &amp; V10-3477</t>
  </si>
  <si>
    <t>3478 / 3479 - Timbres ordinaires du type oiseau - Timbre 3479 de V10-3479</t>
  </si>
  <si>
    <t>3480 - Nouvelle Effigie de SM le Roi Albert II -Timbre de V10-3480</t>
  </si>
  <si>
    <t>3481 / 3490 - 10 timbres "animaux de la ferme" - (0,46 €) Carnet B60</t>
  </si>
  <si>
    <t>3491 / 3493 - 175 ans de démocratie - Timbres de bloc BL127</t>
  </si>
  <si>
    <t>3494 / 3495 - La liberté de la presse, fondement de la démocratie - Timbres de F3494/95</t>
  </si>
  <si>
    <t>3496 - Les arbalétriers -Timbre de V10-3496</t>
  </si>
  <si>
    <t>3497 - Dix timbres adhésifs "Les arbalétriers"  (pas d'indication de valeur v=0,52€) - carnet B61</t>
  </si>
  <si>
    <t>3498 - Fête du Timbre : Écriture amusante - Timbre de V10-3498</t>
  </si>
  <si>
    <t>3499 - Autocollants "Fête du Timbre" Plaisir d'écriture (pas d'indication de valeur v=0,52€) - Carnet B62</t>
  </si>
  <si>
    <t>3500 - Justus Lipsius - Timbre de V10-3500</t>
  </si>
  <si>
    <t>3501 - Nouvelle Effigie de SM le Roi Albert II - Timbre de V10-3501</t>
  </si>
  <si>
    <t>3502 - Timbres de type oiseaux ordinaires. Barge à queue noire - Timbre de V10-3502</t>
  </si>
  <si>
    <t>3503 / 3514 - Belgian International Sport Champions - Timbres de bloc BL128</t>
  </si>
  <si>
    <t>3515 - Départ du Giro 2006 en Wallonie - Timbres de V5-3515</t>
  </si>
  <si>
    <t>3516 / 3519 - Art en Belgique - Timbres de F3516/17 &amp; F3518/19</t>
  </si>
  <si>
    <t>3520 / 3524 - Memorial Van Damme - Timbres de bloc BL129</t>
  </si>
  <si>
    <t>3525 - Croix-Rouge : jamais trop jeune pour apprendre - Timbre de V5-3525</t>
  </si>
  <si>
    <t>3526 - Carnet de dix vignettes "Croix Rouge"  (pas d'indication de valeur v=0,52€) - Carnet B63</t>
  </si>
  <si>
    <t>3527 - Logo BELGICA 2006 - Timbres de V10-3527</t>
  </si>
  <si>
    <t>3528 - Carnet de dix vignettes "Logo BELGICA 2006"   (pas d'indication de valeur v=0,52€) - Timbre du carnet B64</t>
  </si>
  <si>
    <t>3529 / 3532 - Phares de la côtes belges - Timbres de V10-3529►V10-3532</t>
  </si>
  <si>
    <t>3533 / 3437 - Nature : Poissons de la mer du Nord - Timbres du bloc BL130</t>
  </si>
  <si>
    <t>3538 - Timbres ordinaires type "Oiseaux" : grèbe huppé</t>
  </si>
  <si>
    <t>3539 / 3540 - Sport : 100 ans BOIC &amp; World Cup 2006 en Allemagne - Timbre 3539 de V10-3539 - Timbre 3540 de bloc BL131</t>
  </si>
  <si>
    <t xml:space="preserve">3541 / 3545 - Wallonie idyllique - Timbres de bloc BL132 </t>
  </si>
  <si>
    <t>3546 - Timbres de type "Oiseaux" communs : grèbe à cou noir - Timbre de V10-3546</t>
  </si>
  <si>
    <t>3547 - Marcinelle (1956 -2006) - Timbre de V10-3547</t>
  </si>
  <si>
    <t>3548 - Carnet de dix autocollants "Bluet des champs"   (pas d'indication de valeur v=0,52€) - Timbres du carnet B65</t>
  </si>
  <si>
    <t>3549 - Carnet de dix vignettes "Tulipe Rembrandt"   (pas d'indication de valeur v=0,70€) - Timbres du carnet B66</t>
  </si>
  <si>
    <t>3550 / 3551 - La Hansa - Timbres de V10-3550 &amp; V10-3551</t>
  </si>
  <si>
    <t>3552 - Institut de Médecine Tropicale d'Anvers. - Timbres de V10-3552</t>
  </si>
  <si>
    <t>3553 - Académie Belge de Philatélie - Timbres de V10-3553</t>
  </si>
  <si>
    <t>3554 - Promotion de la philatélie - Timbres de V5-3554</t>
  </si>
  <si>
    <t xml:space="preserve">3555 / 3559 - Belgica 2006 - Timbres de bloc BL133 </t>
  </si>
  <si>
    <t>3560 - Belgica 2006 - timbre de bloc BL134 &amp; bloc BL134</t>
  </si>
  <si>
    <t>3561 / 3562 - Europe : Enfants et migration - Timbres de F3561/62</t>
  </si>
  <si>
    <t>3563 / 3564 - Emission commune avec le Danemark - Timbres de bloc BL135 &amp; bloc BL135</t>
  </si>
  <si>
    <t>3565 - Carnet de dix vignettes "Pierre Aelchinsky"  (pas d'indication de valeur v=0,52€) - Timbret du carnet B67</t>
  </si>
  <si>
    <t>3566 / 3570 - La Danse - Bloc BL136</t>
  </si>
  <si>
    <t>3571 / 3575 - Carnet de dix vignettes "La Danse" (pas d'indication de valeur v=0,52€) - Carnet B68</t>
  </si>
  <si>
    <t>3576 - Philatélie jeunesse : Briochon - Timbre de V10-3576</t>
  </si>
  <si>
    <t>3577 / 3586 - C'est la Belgique : gastronomie en Belgique - Timbres de bloc BL137</t>
  </si>
  <si>
    <t>3587 / 3588 - Carnet de dix autocollants "Happy Birthday"  (pas d'indication de valeur v=0,52€) - Carnet B69</t>
  </si>
  <si>
    <t>3589 / 3593 - Noël et Nouvel An : Anges de Hans Memling - Timbres de F3589/93</t>
  </si>
  <si>
    <t>3594 / 3598 - 10 autocollants "Noël et Nouvel An" (0,46 €) - Carnet B70</t>
  </si>
  <si>
    <t>3491 / 3493 - 175 ans de démocratie - bloc BL127</t>
  </si>
  <si>
    <t>3520 / 3524 - Memorial Van Damme -  bloc BL129</t>
  </si>
  <si>
    <t>3599 - Promotion de la Philatélie - Bloc BL138</t>
  </si>
  <si>
    <t>3600 / 3602 - Sports : Cyclocross, Bowling, Golf - Timbres de V10-3600►V10-3602</t>
  </si>
  <si>
    <t>3603 / 3605 - Carnets de dix timbres autocollants "Sport": (sans indication de valeur v=0,52 €) - Carnets B71-B72</t>
  </si>
  <si>
    <t>3606 / 3607 - Effigie Royale : Prior Europe et Prior World - Timbres de V10-3606 &amp; V10-3607 (international : Prior Europe v=€0.80 &amp; Prior World v=€0.90)</t>
  </si>
  <si>
    <t>3608/3609 - Oiseaux : Martinet "Non-Prior Europe" et Faucon crécerelle "Non-Prior World"</t>
  </si>
  <si>
    <t>3610 - Philatélie jeunesse : Alix - Timbre de V5-3610</t>
  </si>
  <si>
    <t>3611 / 3615 - Musique : l'accordéon - Timbres du bloc BL139</t>
  </si>
  <si>
    <t>3616 / 3620 - Littérature : des écrivains d'allure ! - Timbres du bloc BL140</t>
  </si>
  <si>
    <t>3622 - Carnet de dix timbres autocollants "Croix Rouge" -  (sans indication de valuer v=0,52 €): carnet B74</t>
  </si>
  <si>
    <t>3625 - Oiseau : Le Choucas des tours</t>
  </si>
  <si>
    <t>3626 / 3628 - Théâtre populaire - Timbres du bloc BL141</t>
  </si>
  <si>
    <t>3629 / 3630 - Emission conjointe avec la République tchèque : La maison Stoclet de Josef Hoffman - Timbres de V10-3629 &amp; V10-3630</t>
  </si>
  <si>
    <t>3631 / 3632 - Les timbres 3466 et 3527 ont été réédités dans une taille et/ou une valeur différente pour une utilisation avec "Mon timbre"</t>
  </si>
  <si>
    <t>3633 / 3634 - Europe : 100 ans de Scouts - Timbres : 3633 de V10-3633; timbre 3634 du bloc BL142</t>
  </si>
  <si>
    <t>3635 - Europe : 500 ans d'Europe - Timbre de V10-3635</t>
  </si>
  <si>
    <t>3636 / 3660 - Hergé, 1907 - 2007 - Timbres du bloc BL143 (partie 1) : 100e anniversaire de la naissance d'Hergé.</t>
  </si>
  <si>
    <t>3661 - Le Pôle Sud - Bloc BL144</t>
  </si>
  <si>
    <t>3662 / 3664 - Petits Musées - Timbres de V10-3662►V10-3664</t>
  </si>
  <si>
    <t>3665 / 3666 - 10 autocollants "Timbres d'été" -  (sans indication de valeur v=0,52 €) Carnets B75 &amp; B76</t>
  </si>
  <si>
    <t>3667 / 3668 - Timbres d'été - Timbres de V10-3667 &amp; V10-3668</t>
  </si>
  <si>
    <t>3669 - 100 ans port de Zeebrugge - Timbre de V5-3669</t>
  </si>
  <si>
    <t>3670 - 10 vignettes "100 ans port de Zeebrugge" -  (sans indication de valeur v=0,52€) - Carnet B77</t>
  </si>
  <si>
    <t>3671 - Tour de France (en Flandre) - Timbre de V5-3671</t>
  </si>
  <si>
    <t>3672 - Oiseau : la chouette chevêche</t>
  </si>
  <si>
    <t>3673 / 3675 - Tourisme - Timbres de V10-3673 ► V10-3675 (valeur indiquée en €)</t>
  </si>
  <si>
    <t>3676 / 3677 - Emission conjointe avec le Luxembourg - Timbres de V10-3676 &amp; V10-3677 (valeur indiquée en €)</t>
  </si>
  <si>
    <t>3678 / 3682 - Film belge - Timbres du bloc BL145 - (valeur indiquée en €)</t>
  </si>
  <si>
    <t>3683 - Reine Paola, 70 - Timbre du bloc BL146 &amp; bloc BL146 (valeur indiquée en €)</t>
  </si>
  <si>
    <t>3684 - Dahlia : boîte de 100 timbres - autocollant (①: v=0,52€)</t>
  </si>
  <si>
    <t>3685 / 3694 - Timbres de fruits - Autocollants - Carnet B78 (①: v=0,52 €)</t>
  </si>
  <si>
    <t>3695 / 3699 - Nouvelle Effigie Royale de SM le Roi Albert II - Timbres de V10-3695 ► V10-3699 &amp; V10-(3696a)</t>
  </si>
  <si>
    <t>3700 - Timbres personnalisés (①: v=0,52€) - bande de 5 timbres</t>
  </si>
  <si>
    <t>3701 / 3709 - C'est la Belgique - Timbres du bloc BL147 (valeur indiquée en €)</t>
  </si>
  <si>
    <t>3710 / 3714 - Fête du Timbre - Timbres du bloc BL148 (①: v=0,52 €)</t>
  </si>
  <si>
    <t>3715 / 3719 - Fête du Timbre - autocollant - Carnet B79 (①: v=0,52 €)</t>
  </si>
  <si>
    <t>3720 - Timbre de deuil (①: v=0,52 €)</t>
  </si>
  <si>
    <t>3721 / 3722 - Dahlia et Petunia Hybrida - Carnets B80 (①: v=€0,52) &amp; B81 (②: v=1,04 €))</t>
  </si>
  <si>
    <t>3723 - Tulipa Peach Blossom - autocollant - Carnet B82  (valeur indiquée en €) (international : Prior Europe v= 0,80 €)</t>
  </si>
  <si>
    <t>3724 / 3732 - Champions Sportifs Internationaux de Belgique - Timbres du bloc BL149:  (①: v=0,52 €)</t>
  </si>
  <si>
    <t>3733 - Noël et Nouvel An - Timbre de V10-3733 : (①: v=0,52 €)</t>
  </si>
  <si>
    <t>3734 / 3735 - Noël et Nouvel An - Carnet B83 : (①: v=0,52€) &amp; carnet B84 (pas de valeur indiquée) (international : Prior Europe v=0,80€)</t>
  </si>
  <si>
    <t>3736 - Art postal - Timbre de V10-3736: (①: v=0,52 €)</t>
  </si>
  <si>
    <t>3737 - Oiseau : Hibou moyen-duc - Timbre de V10-3737 (valeur en €)</t>
  </si>
  <si>
    <t xml:space="preserve">3738 / 3740 - Timbres d'occasion - Autocollants - Carnets B85 et B86 (①: v=0,52 €) </t>
  </si>
  <si>
    <t>3626 / 3628 - Théâtre populaire - bloc BL141</t>
  </si>
  <si>
    <t xml:space="preserve">3636 / 3660 - Hergé, 1907 - 2007 - bloc BL143 </t>
  </si>
  <si>
    <t>3742 / 3746 - René Magritte ( 1898-1967 ) peintre - Timbres du bloc BL151: (①: v=0,52 €)</t>
  </si>
  <si>
    <t>3747 - La Croix-Rouge - Timbre de V5-3747: (①: v=0,52 €)</t>
  </si>
  <si>
    <t>3748 / 3748c - La Croix Rouge. - Carnet B88: (①: v=0,52 €)</t>
  </si>
  <si>
    <t>3752 - Philatélie des jeunes : Jeremiah van Hermann - Timbre de V5-3752: (①: v=0,54 €)</t>
  </si>
  <si>
    <t>3753 - Floralies de Gand 1808 - 2008 : timbre du bloc BL152 &amp; bloc BL152: (valeur en €)</t>
  </si>
  <si>
    <t>3754/3763 - Jouets (autocollants): Carnet B89 (①: v=0,54 € )</t>
  </si>
  <si>
    <t>3764 / 3765 - Littérature : le roman policier - Timbres de F3764/65: (①: v=0,54 € )</t>
  </si>
  <si>
    <t>3766 - La communauté juive de Belgique - Timbre de V10-3766: (valeur en €)</t>
  </si>
  <si>
    <t>3767 / 3771 - Antverpia 2010 : timbres du bloc BL153 (①: v=0,54 €)</t>
  </si>
  <si>
    <t>3772 / 3774 - Le Tram - Timbres de V10-3772 (①: v=0,54€) ; timbres de V10-3773 + V10-3774 (valeurs en €)</t>
  </si>
  <si>
    <t>3775 / 3779 - Spirou - Timbres du bloc BL154 (①: v=0,54 €)</t>
  </si>
  <si>
    <t>3780 - Europe : la lettre - Timbre de V10-3780: (valeurs en €)</t>
  </si>
  <si>
    <t>3781 / 3781c - Europe (timbres adhésifs) : Carnet B90 (①: v=0,54 €)</t>
  </si>
  <si>
    <t>3782 - La franc-maçonnerie en Belgique - Timbre de bloc BL155 &amp; bloc BL155 : (③: v=1,62 €)</t>
  </si>
  <si>
    <t>3783 - Diversité au travail - Timbre de V10-3783: (②: v=1,08 €)</t>
  </si>
  <si>
    <t>3784 - Mickey Mouse, 80 ans - Timbre de V5-3784: (①: v=0,54 €)</t>
  </si>
  <si>
    <t xml:space="preserve">3785 / 3786 -  Fleur: Tagetes Portula  - carnet BB91  (①: v=€0,54)                                  </t>
  </si>
  <si>
    <t>3785 / 3786 - Bloem: Tulipa "Orange favorite" boekje B92 (w=€0,80)</t>
  </si>
  <si>
    <t>3787 / 3789 - Reine Fabiola, 80 - Timbres du bloc BL156 &amp; bloc BL156: (①: v=0,54 €)</t>
  </si>
  <si>
    <t>3790 / 3791 - Timbres d'été - Timbres de V10-3790 + V10-3791: (①: v=0,54 €)</t>
  </si>
  <si>
    <t>3792 / 3793c - Timbres d'été - Carnets B93 + B94 (autocollants) : (①: v=0,54 €)</t>
  </si>
  <si>
    <t>3797 / 3798 - Sports : Jeux olympiques de Pékin - Timbres de V10-3797 + V10-3798   (3797: ①: v=0,54€ ; 3798: valeur en €)</t>
  </si>
  <si>
    <t>3799 - Sport : Jeux olympiques de Pékin : - Timbre du bloc BL157 &amp; bloc BL157:  (②: v=1,08 €)</t>
  </si>
  <si>
    <t>3800 / 3803 - Folklore et Traditions : - Timbres de V10-3800►V10-3803: (①: v=0,54 €)</t>
  </si>
  <si>
    <t>3804/3808 - Expo '58 - Timbres du bloc BL158 &amp; bloc BL158: (①: v=0,54 € )</t>
  </si>
  <si>
    <t>3809 / 3813 - Les Schtroumpfs  - Timbres de bloc BL159: (①: v=0,54 €)</t>
  </si>
  <si>
    <t>3814 / 3823 - Les Schtroumpfs (autocollant) - Carnet B95: (①: v=0,54 € )</t>
  </si>
  <si>
    <t>3824 - Fleur : Tagetes patula (boîte de 100 timbres autocollants) (①: v=0,54€)</t>
  </si>
  <si>
    <t>3825 / 3829 - Photographie belge - Timbres bloc BL160 (valeur en €)</t>
  </si>
  <si>
    <t>3830 - Fête du Timbre - Timbre de V10-3830: (①: v=0,54 €)</t>
  </si>
  <si>
    <t>3831 / 3836 - Nature : Les Mustéldés - Timbres de bloc BL161: (①: v=0,54 €)</t>
  </si>
  <si>
    <t>3837 / 3841a - Nature: Les Mustéldés (autocollant) -  Carnet B96: (①: v=0,54 €)</t>
  </si>
  <si>
    <t>3845 / 3847 - Musées - Timbres de V10-3845►V10-3847 (3745:①: v=0,54€, le reste : valeur en €)</t>
  </si>
  <si>
    <t>3848 - Belgique- Congo : 1908 - 2008 - Timbre de V10-3848: (①: v=0,54 €)</t>
  </si>
  <si>
    <t>3849 / 3858 - C'est la Belgique : Musique - Timbres du bloc BL163: (valeurs en €)</t>
  </si>
  <si>
    <t>3859 - Droits de l'homme - Timbre de V10-3859: (valeur en €)</t>
  </si>
  <si>
    <t>3860 / 3864 - Noël et Nouvel An - Timbres du bloc BL164: (①: v=0,54 € )</t>
  </si>
  <si>
    <t>3865 / 3866c - Noël et Nouvel An - Carnets B97 + B98 - (3765: ①: v=0,54€ ; 3866: pas d'empreinte de valeur)</t>
  </si>
  <si>
    <t>3741 - Promotion de la philatélie. Grand-Hornu : Musée des arts contemporains MAC'S -  Timbre de bloc BL150: (②: v=1,04 € + 0,40 €)</t>
  </si>
  <si>
    <t>3749 / 3751 - Oiseaux : Accenteur mouchet, Cassenoix moucheté , Faucon pèlerin - Timbres 3749+3750 de V10-3749+V10-3750: (différentes valeurs en €)</t>
  </si>
  <si>
    <t>3794 / 3796 - Tourisme - Timbres de V10-3794►V10-3796  (3794: ①: v=0,54€ ; autres : valeur en €)</t>
  </si>
  <si>
    <t>3842 / 3844 - Émission commune avec la Nouvelle-Zélande - Première Guerre mondiale - Timbres bloc BL162 &amp; bloc BL162: (valeurs en €)</t>
  </si>
  <si>
    <t>3831 / 3836 - Nature : Les Mustéldés - bloc BL161: (①: v=0,54 €)</t>
  </si>
  <si>
    <t>3867 / 3870 - Effigie royale de SM le Roi Albert II - Timbres de V10-3867►V10-3870 : (◙: valeurs différentes)</t>
  </si>
  <si>
    <t>3871 - Oiseau - Pyrargue à queue blanche - Timbre de V10-3871 : (valeur en €)</t>
  </si>
  <si>
    <t>3872 / 3872c - Fleur - "Tulipa Bakeri - Lilas Wonder" - Carnet B99 : (◙: v=0,80 €)</t>
  </si>
  <si>
    <t>3873 / 3873c - L'euro a 10 ans (autocollant) - Carnet B100 : (①: v=0,54 €)</t>
  </si>
  <si>
    <t>3874 / 3878 - "Die Deutschsprachemie Gemeinschaft" - Timbres du bloc BL165 : (◙: v=0,80 €)</t>
  </si>
  <si>
    <t>3879  - 200e anniversaire de la naissance de Louis Braille ( 1809-1852) - Timbre de V10-3879 : (①: v=0,59 €)</t>
  </si>
  <si>
    <t>3880 - Péniches sur Canaux et fleuves - Timbre de V5-3880 : (②: v=1,18 €)</t>
  </si>
  <si>
    <t>3881 - La Croix Rouge - Timbre de V10-3881 : (①: v=0,59€ + 0,25€ de surcharge)</t>
  </si>
  <si>
    <t>3882 / 3883 - Femmes belges en action - Timbres de F3882/83 : (①: v=0,59 €)</t>
  </si>
  <si>
    <t>3884 / 3885 - Protection Pôle Nord et Sud - Timbres du bloc BL166 : (◙:  v=1,05 €) + bloc BL166</t>
  </si>
  <si>
    <t>3886 - Fête du Timbre - Timbre de V10-3886 : (①: v=0,59 €)</t>
  </si>
  <si>
    <t>3887 - EUROPE - Sous le ciel européen - Timbres du bloc BL167 : (◙: v=0,90 €)</t>
  </si>
  <si>
    <t>3888 / 3892a - Bob et Bobette (autocollant) - Carnet B101 : (①: v=0,59 €)</t>
  </si>
  <si>
    <t>3893 / 3897 - Patrimoine mondial belge - Timbres du bloc BL168 : (◙: v=€1,05)</t>
  </si>
  <si>
    <t>3898 - Oiseau - Bécasse des bois : (valeur en €)</t>
  </si>
  <si>
    <t>3899 / 3903t - Masters of Music - Timbres du carnet B102 : (◙: v=0,90 €)</t>
  </si>
  <si>
    <t>3904 / 3908 - Antverpia 2010 - Timbres du bloc B169 : (①: v=0,59 €)</t>
  </si>
  <si>
    <t>3909 / 3910a - Timbres d'été (autocollants) - Carnet B103 : (①: v=0,59 €)</t>
  </si>
  <si>
    <t>3911 / 3915a - Timbres verts (autocollants) - Carnet B104 : (①: v=0,59 €)</t>
  </si>
  <si>
    <t>3916 / 3920 - De Blériot à De Winne - Timbres de F3916/20 : (①: v=0,59 €)</t>
  </si>
  <si>
    <t>3921 - Roi Albert - 50 - Reine Paola - timbres du bloc BL170 : (③: v=1,77 €) + bloc BL170</t>
  </si>
  <si>
    <t>3922 - Philatélie jeunesse, Yoko &amp; Roger Leloup - Timbre de V10-3922 : (①: v=0,59 €)</t>
  </si>
  <si>
    <t>3923 / 3927 - La Poste en mouvement, anciens et nouveaux wagons postaux de la Poste - Timbres de F3923/27 : (①: v=0,59€)</t>
  </si>
  <si>
    <t>3928 - Danser sa vie! - Timbre de V5-3928 : (◙:  v=0,90 €)</t>
  </si>
  <si>
    <t>3929 / 3938 - Au cirque ! - Carnet B105 : (①: v=0,59 €)</t>
  </si>
  <si>
    <t>3939 - Oiseau - Le Pic Noir - Timbre de V10-3939 : (valeur en €)</t>
  </si>
  <si>
    <t>3940 - Le maître des passions - Timbre de V5-3940 : (②: v=1,18 €)</t>
  </si>
  <si>
    <t>3941 / 3950 - A Mountain of Art - Timbres du bloc BL171 : (①: v=0,59 €)</t>
  </si>
  <si>
    <t>3951 / 3955 - Les Arbres à travers la forêt - Timbres du bloc BL172 : (②: v=1,18€)</t>
  </si>
  <si>
    <t>2963 - SM Roi Albert II, type Broux/MVRM - type de nr 2840   (17F/€0,42 Blue-vert) - timbre de V10-2963</t>
  </si>
  <si>
    <t>3074 / 3083 - Tourisme - Les Châteaux de Belgique  (aucune impression de valeur : valeur 0,42 €) - Timbres du bloc BL94</t>
  </si>
  <si>
    <t>3142 - Fleurs : Crocus Vernus - Timbres en roulleaux : boîte de 100 timbres. (pas d'empreinte de valeur : valeur 0,49 €)</t>
  </si>
  <si>
    <t>3143 - Timbre de deuil - type N° 3045 mais en version Prior.  (pas d'empreinte de valeur : valeur 0,49 €)</t>
  </si>
  <si>
    <t>3144 /3145 - Marc Sleen 80 ans - Timbre N° 3144 de V10-3144 -  timbre N° 3145 du bloc BL100</t>
  </si>
  <si>
    <t>3383/3385 - Floralies gantoises XI - Timbre 3383 de V10-3383; timbre 3385 de V10-3385; timbre 3384 de V10-3384</t>
  </si>
  <si>
    <t xml:space="preserve">2792 - Oiseaux de Buzin : Grive litorne - édition régulière &amp; timbre en rouleaux R94/R95 </t>
  </si>
  <si>
    <t>22-23/01/2000</t>
  </si>
  <si>
    <t>▬ Philanews N°. 2 / 2000 (pg. 16 ) ▬</t>
  </si>
  <si>
    <t>▬ Philanews Nr .5 / 2008 (pg. 6) ▬</t>
  </si>
  <si>
    <t>▬ Philanews N°. 5 / 2008 (pg. 7 - 8) ▬</t>
  </si>
  <si>
    <t>▬ Philanews N°. 1 / 2009 (pg.  2 ) ▬</t>
  </si>
  <si>
    <t>▬ Philanews N°. 2 / 2009 (pg. 3 - 4) ▬</t>
  </si>
  <si>
    <t>3439 / 3448 - This is Belgium: kunst in België (bl. 124)</t>
  </si>
  <si>
    <t>3439/3448 - This is Belgium: Art en Belgique -  bloc BL124</t>
  </si>
  <si>
    <t>3282/3283 - Blake &amp; Mortimer: émission commune avec la France - timbre 3282 de V10-3282 + timbre 3283 de bloc BL112</t>
  </si>
  <si>
    <t xml:space="preserve">Remarque: </t>
  </si>
  <si>
    <t>D’après « Philanews N°. 5 / 2009 », les formats des livrets Philanews ont été augmentés de A5 à : - 205 x 260mm correspondant à ± : - 81/8 » x 101/2 » : (= ±&lt;format A4) =&gt; Formats de livres et de presses impériaux - Nom : Livre (in-quarto) « Grand post 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</si>
</sst>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"/>
    <numFmt numFmtId="166" formatCode="yyyy"/>
    <numFmt numFmtId="167" formatCode="_ * #,##0.00_ ;_ * \-#,##0.00_ ;_ * &quot;-&quot;??_ ;_ @_ "/>
    <numFmt numFmtId="168" formatCode="[Red]&quot;?&quot;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6"/>
      <color theme="0"/>
      <name val="Verdana"/>
      <family val="2"/>
    </font>
    <font>
      <b/>
      <sz val="11"/>
      <color theme="0"/>
      <name val="Arial"/>
      <family val="2"/>
    </font>
    <font>
      <sz val="10"/>
      <name val="Verdana"/>
      <family val="2"/>
    </font>
    <font>
      <b/>
      <sz val="9"/>
      <color rgb="FFFFC000"/>
      <name val="Verdana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  <font>
      <b/>
      <sz val="11"/>
      <color rgb="FF008000"/>
      <name val="Arial"/>
      <family val="2"/>
    </font>
    <font>
      <b/>
      <sz val="12"/>
      <color rgb="FF008000"/>
      <name val="Arial"/>
      <family val="2"/>
    </font>
    <font>
      <b/>
      <sz val="10"/>
      <color rgb="FF00800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1"/>
      <color rgb="FFFFC000"/>
      <name val="Arial"/>
      <family val="2"/>
    </font>
    <font>
      <b/>
      <sz val="10"/>
      <color rgb="FF002060"/>
      <name val="Calibri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9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1"/>
      <color rgb="FFFF0000"/>
      <name val="Calibri"/>
      <family val="2"/>
      <scheme val="minor"/>
    </font>
    <font>
      <b/>
      <u/>
      <sz val="9"/>
      <color rgb="FFFF0000"/>
      <name val="Verdana"/>
      <family val="2"/>
    </font>
    <font>
      <u/>
      <sz val="10"/>
      <color indexed="12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name val="Verdana"/>
      <family val="2"/>
    </font>
    <font>
      <b/>
      <sz val="11"/>
      <color rgb="FF00FF00"/>
      <name val="Arial"/>
      <family val="2"/>
    </font>
    <font>
      <sz val="10"/>
      <color rgb="FF00B050"/>
      <name val="Arial"/>
      <family val="2"/>
    </font>
    <font>
      <sz val="8"/>
      <color theme="0"/>
      <name val="Verdana"/>
      <family val="2"/>
    </font>
    <font>
      <sz val="10"/>
      <color rgb="FFFFC000"/>
      <name val="Verdana"/>
      <family val="2"/>
    </font>
    <font>
      <sz val="7"/>
      <color theme="0"/>
      <name val="Verdana"/>
      <family val="2"/>
    </font>
    <font>
      <sz val="11"/>
      <color rgb="FFFFC000"/>
      <name val="Arial"/>
      <family val="2"/>
    </font>
    <font>
      <sz val="18"/>
      <color theme="0"/>
      <name val="Calibri"/>
      <family val="2"/>
      <scheme val="minor"/>
    </font>
    <font>
      <b/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sz val="8"/>
      <color rgb="FFFFC000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rgb="FFFFE7E7"/>
      </patternFill>
    </fill>
    <fill>
      <patternFill patternType="gray0625">
        <bgColor theme="0" tint="-0.14996795556505021"/>
      </patternFill>
    </fill>
    <fill>
      <patternFill patternType="gray0625">
        <bgColor theme="9" tint="0.79995117038483843"/>
      </patternFill>
    </fill>
    <fill>
      <patternFill patternType="solid">
        <fgColor rgb="FFBACDE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auto="1"/>
      </left>
      <right style="thin">
        <color indexed="56"/>
      </right>
      <top/>
      <bottom/>
      <diagonal/>
    </border>
    <border>
      <left style="thin">
        <color indexed="56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thick">
        <color indexed="64"/>
      </right>
      <top/>
      <bottom style="hair">
        <color theme="0"/>
      </bottom>
      <diagonal/>
    </border>
    <border>
      <left/>
      <right style="thick">
        <color indexed="64"/>
      </right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 style="thin">
        <color indexed="56"/>
      </left>
      <right/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/>
      <top/>
      <bottom style="double">
        <color theme="0"/>
      </bottom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indexed="64"/>
      </right>
      <top style="medium">
        <color theme="0"/>
      </top>
      <bottom style="hair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/>
      <right/>
      <top style="thick">
        <color auto="1"/>
      </top>
      <bottom style="double">
        <color theme="0"/>
      </bottom>
      <diagonal/>
    </border>
    <border>
      <left style="thick">
        <color auto="1"/>
      </left>
      <right style="thin">
        <color indexed="56"/>
      </right>
      <top/>
      <bottom style="medium">
        <color auto="1"/>
      </bottom>
      <diagonal/>
    </border>
    <border>
      <left style="thin">
        <color indexed="56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25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66">
    <xf numFmtId="0" fontId="0" fillId="0" borderId="0" xfId="0"/>
    <xf numFmtId="0" fontId="2" fillId="0" borderId="0" xfId="2"/>
    <xf numFmtId="0" fontId="9" fillId="4" borderId="2" xfId="2" applyFont="1" applyFill="1" applyBorder="1" applyAlignment="1" applyProtection="1">
      <alignment horizontal="left"/>
      <protection locked="0"/>
    </xf>
    <xf numFmtId="164" fontId="16" fillId="3" borderId="2" xfId="2" applyNumberFormat="1" applyFont="1" applyFill="1" applyBorder="1" applyAlignment="1">
      <alignment horizontal="center"/>
    </xf>
    <xf numFmtId="0" fontId="26" fillId="0" borderId="0" xfId="0" applyFont="1"/>
    <xf numFmtId="0" fontId="12" fillId="11" borderId="9" xfId="2" applyFont="1" applyFill="1" applyBorder="1" applyAlignment="1">
      <alignment horizontal="left" vertical="center" wrapText="1"/>
    </xf>
    <xf numFmtId="165" fontId="18" fillId="3" borderId="0" xfId="1" applyNumberFormat="1" applyFont="1" applyFill="1" applyAlignment="1">
      <alignment vertical="top"/>
    </xf>
    <xf numFmtId="0" fontId="30" fillId="0" borderId="0" xfId="0" applyFont="1"/>
    <xf numFmtId="0" fontId="8" fillId="3" borderId="13" xfId="2" applyFont="1" applyFill="1" applyBorder="1" applyAlignment="1">
      <alignment horizontal="center"/>
    </xf>
    <xf numFmtId="0" fontId="7" fillId="9" borderId="3" xfId="2" applyFont="1" applyFill="1" applyBorder="1" applyAlignment="1">
      <alignment horizontal="center" vertical="top" wrapText="1"/>
    </xf>
    <xf numFmtId="0" fontId="21" fillId="14" borderId="11" xfId="2" applyFont="1" applyFill="1" applyBorder="1" applyAlignment="1">
      <alignment horizontal="center"/>
    </xf>
    <xf numFmtId="0" fontId="16" fillId="3" borderId="12" xfId="7" applyFont="1" applyFill="1" applyBorder="1" applyAlignment="1">
      <alignment horizontal="left" vertical="top"/>
    </xf>
    <xf numFmtId="164" fontId="29" fillId="3" borderId="1" xfId="1" applyNumberFormat="1" applyFont="1" applyFill="1" applyBorder="1" applyAlignment="1">
      <alignment horizontal="left" vertical="top"/>
    </xf>
    <xf numFmtId="164" fontId="40" fillId="2" borderId="7" xfId="2" applyNumberFormat="1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/>
    </xf>
    <xf numFmtId="0" fontId="41" fillId="15" borderId="0" xfId="13" applyFont="1" applyFill="1" applyAlignment="1">
      <alignment vertical="center"/>
    </xf>
    <xf numFmtId="0" fontId="11" fillId="3" borderId="15" xfId="2" applyFont="1" applyFill="1" applyBorder="1" applyAlignment="1">
      <alignment wrapText="1"/>
    </xf>
    <xf numFmtId="0" fontId="43" fillId="15" borderId="12" xfId="0" applyFont="1" applyFill="1" applyBorder="1"/>
    <xf numFmtId="165" fontId="18" fillId="3" borderId="1" xfId="1" applyNumberFormat="1" applyFont="1" applyFill="1" applyBorder="1" applyAlignment="1">
      <alignment vertical="top"/>
    </xf>
    <xf numFmtId="0" fontId="20" fillId="3" borderId="0" xfId="7" applyFont="1" applyFill="1" applyAlignment="1">
      <alignment horizontal="right" vertical="top"/>
    </xf>
    <xf numFmtId="166" fontId="20" fillId="3" borderId="0" xfId="7" applyNumberFormat="1" applyFont="1" applyFill="1" applyAlignment="1">
      <alignment horizontal="left" vertical="top"/>
    </xf>
    <xf numFmtId="167" fontId="8" fillId="3" borderId="1" xfId="7" applyNumberFormat="1" applyFont="1" applyFill="1" applyBorder="1" applyAlignment="1">
      <alignment horizontal="left" vertical="top"/>
    </xf>
    <xf numFmtId="0" fontId="17" fillId="0" borderId="18" xfId="1" applyFont="1" applyBorder="1" applyAlignment="1">
      <alignment wrapText="1"/>
    </xf>
    <xf numFmtId="164" fontId="37" fillId="3" borderId="1" xfId="1" applyNumberFormat="1" applyFont="1" applyFill="1" applyBorder="1" applyAlignment="1">
      <alignment horizontal="left" vertical="top"/>
    </xf>
    <xf numFmtId="165" fontId="35" fillId="3" borderId="1" xfId="1" applyNumberFormat="1" applyFont="1" applyFill="1" applyBorder="1" applyAlignment="1">
      <alignment horizontal="center" vertical="top"/>
    </xf>
    <xf numFmtId="165" fontId="35" fillId="3" borderId="1" xfId="1" applyNumberFormat="1" applyFont="1" applyFill="1" applyBorder="1" applyAlignment="1">
      <alignment horizontal="left" vertical="top"/>
    </xf>
    <xf numFmtId="165" fontId="18" fillId="3" borderId="19" xfId="1" applyNumberFormat="1" applyFont="1" applyFill="1" applyBorder="1" applyAlignment="1">
      <alignment vertical="top"/>
    </xf>
    <xf numFmtId="165" fontId="18" fillId="3" borderId="21" xfId="1" applyNumberFormat="1" applyFont="1" applyFill="1" applyBorder="1" applyAlignment="1">
      <alignment vertical="top"/>
    </xf>
    <xf numFmtId="165" fontId="18" fillId="3" borderId="23" xfId="1" applyNumberFormat="1" applyFont="1" applyFill="1" applyBorder="1" applyAlignment="1">
      <alignment vertical="top"/>
    </xf>
    <xf numFmtId="165" fontId="18" fillId="3" borderId="25" xfId="1" applyNumberFormat="1" applyFont="1" applyFill="1" applyBorder="1" applyAlignment="1">
      <alignment vertical="top"/>
    </xf>
    <xf numFmtId="0" fontId="24" fillId="7" borderId="26" xfId="2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44" fillId="16" borderId="24" xfId="7" applyFont="1" applyFill="1" applyBorder="1" applyAlignment="1">
      <alignment horizontal="left" vertical="center" wrapText="1"/>
    </xf>
    <xf numFmtId="0" fontId="2" fillId="4" borderId="2" xfId="2" applyFill="1" applyBorder="1" applyAlignment="1" applyProtection="1">
      <alignment horizontal="center"/>
      <protection locked="0"/>
    </xf>
    <xf numFmtId="0" fontId="51" fillId="4" borderId="2" xfId="2" applyFont="1" applyFill="1" applyBorder="1" applyAlignment="1" applyProtection="1">
      <alignment horizontal="center"/>
      <protection locked="0"/>
    </xf>
    <xf numFmtId="167" fontId="8" fillId="3" borderId="0" xfId="7" applyNumberFormat="1" applyFont="1" applyFill="1" applyAlignment="1">
      <alignment horizontal="left" vertical="top"/>
    </xf>
    <xf numFmtId="0" fontId="36" fillId="15" borderId="0" xfId="0" applyFont="1" applyFill="1"/>
    <xf numFmtId="0" fontId="34" fillId="0" borderId="8" xfId="0" applyFont="1" applyBorder="1" applyAlignment="1">
      <alignment horizontal="center" vertical="center" wrapText="1"/>
    </xf>
    <xf numFmtId="0" fontId="19" fillId="3" borderId="12" xfId="2" applyFont="1" applyFill="1" applyBorder="1" applyAlignment="1">
      <alignment horizontal="left" vertical="top"/>
    </xf>
    <xf numFmtId="164" fontId="20" fillId="3" borderId="0" xfId="7" applyNumberFormat="1" applyFont="1" applyFill="1" applyAlignment="1">
      <alignment horizontal="left" vertical="center"/>
    </xf>
    <xf numFmtId="2" fontId="42" fillId="3" borderId="0" xfId="7" applyNumberFormat="1" applyFont="1" applyFill="1" applyAlignment="1">
      <alignment horizontal="left" vertical="center"/>
    </xf>
    <xf numFmtId="2" fontId="42" fillId="3" borderId="1" xfId="7" applyNumberFormat="1" applyFont="1" applyFill="1" applyBorder="1" applyAlignment="1">
      <alignment horizontal="left" vertical="center"/>
    </xf>
    <xf numFmtId="1" fontId="7" fillId="3" borderId="13" xfId="2" applyNumberFormat="1" applyFont="1" applyFill="1" applyBorder="1" applyAlignment="1">
      <alignment horizontal="center" vertical="center"/>
    </xf>
    <xf numFmtId="0" fontId="50" fillId="3" borderId="13" xfId="2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left"/>
    </xf>
    <xf numFmtId="165" fontId="52" fillId="3" borderId="28" xfId="1" applyNumberFormat="1" applyFont="1" applyFill="1" applyBorder="1" applyAlignment="1">
      <alignment vertical="top"/>
    </xf>
    <xf numFmtId="0" fontId="13" fillId="3" borderId="0" xfId="1" applyFont="1" applyFill="1" applyAlignment="1">
      <alignment horizontal="right"/>
    </xf>
    <xf numFmtId="0" fontId="1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3" borderId="1" xfId="1" applyFont="1" applyFill="1" applyBorder="1" applyAlignment="1">
      <alignment horizontal="left"/>
    </xf>
    <xf numFmtId="0" fontId="9" fillId="3" borderId="14" xfId="2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0" fontId="20" fillId="3" borderId="0" xfId="2" applyFont="1" applyFill="1" applyAlignment="1">
      <alignment horizontal="right" vertical="top"/>
    </xf>
    <xf numFmtId="166" fontId="20" fillId="3" borderId="0" xfId="2" applyNumberFormat="1" applyFont="1" applyFill="1" applyAlignment="1">
      <alignment horizontal="left" vertical="top"/>
    </xf>
    <xf numFmtId="164" fontId="20" fillId="3" borderId="0" xfId="2" applyNumberFormat="1" applyFont="1" applyFill="1" applyAlignment="1">
      <alignment horizontal="left" vertical="top"/>
    </xf>
    <xf numFmtId="164" fontId="20" fillId="3" borderId="1" xfId="2" applyNumberFormat="1" applyFont="1" applyFill="1" applyBorder="1" applyAlignment="1">
      <alignment horizontal="left" vertical="top"/>
    </xf>
    <xf numFmtId="0" fontId="15" fillId="3" borderId="0" xfId="1" applyFont="1" applyFill="1"/>
    <xf numFmtId="0" fontId="4" fillId="3" borderId="23" xfId="1" applyFont="1" applyFill="1" applyBorder="1" applyAlignment="1">
      <alignment horizontal="left"/>
    </xf>
    <xf numFmtId="0" fontId="7" fillId="3" borderId="13" xfId="2" applyFont="1" applyFill="1" applyBorder="1" applyAlignment="1">
      <alignment horizontal="center" vertical="center"/>
    </xf>
    <xf numFmtId="0" fontId="31" fillId="3" borderId="13" xfId="2" applyFont="1" applyFill="1" applyBorder="1" applyAlignment="1">
      <alignment horizontal="center" vertical="center"/>
    </xf>
    <xf numFmtId="164" fontId="20" fillId="3" borderId="0" xfId="7" applyNumberFormat="1" applyFont="1" applyFill="1" applyAlignment="1">
      <alignment horizontal="left" vertical="top"/>
    </xf>
    <xf numFmtId="0" fontId="39" fillId="3" borderId="0" xfId="7" applyFont="1" applyFill="1" applyAlignment="1">
      <alignment horizontal="left" vertical="top"/>
    </xf>
    <xf numFmtId="0" fontId="53" fillId="3" borderId="27" xfId="2" applyFont="1" applyFill="1" applyBorder="1" applyAlignment="1">
      <alignment horizontal="left" vertical="center" wrapText="1"/>
    </xf>
    <xf numFmtId="165" fontId="54" fillId="3" borderId="21" xfId="1" applyNumberFormat="1" applyFont="1" applyFill="1" applyBorder="1" applyAlignment="1">
      <alignment vertical="top"/>
    </xf>
    <xf numFmtId="164" fontId="55" fillId="3" borderId="0" xfId="1" applyNumberFormat="1" applyFont="1" applyFill="1" applyAlignment="1">
      <alignment horizontal="left" vertical="top"/>
    </xf>
    <xf numFmtId="165" fontId="53" fillId="3" borderId="0" xfId="1" applyNumberFormat="1" applyFont="1" applyFill="1" applyAlignment="1">
      <alignment horizontal="center" vertical="top"/>
    </xf>
    <xf numFmtId="165" fontId="53" fillId="3" borderId="0" xfId="1" applyNumberFormat="1" applyFont="1" applyFill="1" applyAlignment="1">
      <alignment horizontal="left" vertical="top"/>
    </xf>
    <xf numFmtId="0" fontId="0" fillId="15" borderId="0" xfId="0" applyFill="1" applyAlignment="1">
      <alignment vertical="center" wrapText="1"/>
    </xf>
    <xf numFmtId="0" fontId="47" fillId="0" borderId="0" xfId="22" applyAlignment="1" applyProtection="1"/>
    <xf numFmtId="4" fontId="52" fillId="17" borderId="0" xfId="1" applyNumberFormat="1" applyFont="1" applyFill="1" applyAlignment="1">
      <alignment horizontal="left" vertical="center"/>
    </xf>
    <xf numFmtId="0" fontId="52" fillId="17" borderId="0" xfId="1" applyFont="1" applyFill="1" applyAlignment="1">
      <alignment horizontal="center" vertical="center"/>
    </xf>
    <xf numFmtId="0" fontId="52" fillId="19" borderId="0" xfId="1" applyFont="1" applyFill="1" applyAlignment="1">
      <alignment horizontal="center" vertical="center"/>
    </xf>
    <xf numFmtId="0" fontId="12" fillId="18" borderId="33" xfId="2" applyFont="1" applyFill="1" applyBorder="1" applyAlignment="1">
      <alignment horizontal="center" vertical="center" wrapText="1"/>
    </xf>
    <xf numFmtId="0" fontId="58" fillId="20" borderId="34" xfId="23" applyFont="1" applyFill="1" applyBorder="1" applyAlignment="1">
      <alignment horizontal="center" vertical="center"/>
    </xf>
    <xf numFmtId="0" fontId="64" fillId="20" borderId="34" xfId="23" applyFont="1" applyFill="1" applyBorder="1" applyAlignment="1">
      <alignment horizontal="center" vertical="center"/>
    </xf>
    <xf numFmtId="0" fontId="58" fillId="17" borderId="0" xfId="24" applyFont="1" applyFill="1" applyAlignment="1">
      <alignment horizontal="center" vertical="center"/>
    </xf>
    <xf numFmtId="168" fontId="65" fillId="17" borderId="0" xfId="2" applyNumberFormat="1" applyFont="1" applyFill="1" applyAlignment="1">
      <alignment horizontal="center" vertical="center"/>
    </xf>
    <xf numFmtId="0" fontId="5" fillId="4" borderId="35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48" fillId="0" borderId="0" xfId="0" applyFont="1" applyAlignment="1">
      <alignment horizontal="center"/>
    </xf>
    <xf numFmtId="0" fontId="0" fillId="3" borderId="0" xfId="0" applyFill="1"/>
    <xf numFmtId="0" fontId="45" fillId="0" borderId="0" xfId="0" applyFont="1"/>
    <xf numFmtId="0" fontId="15" fillId="3" borderId="1" xfId="1" applyFont="1" applyFill="1" applyBorder="1"/>
    <xf numFmtId="0" fontId="0" fillId="0" borderId="0" xfId="0" applyAlignment="1">
      <alignment horizontal="left"/>
    </xf>
    <xf numFmtId="0" fontId="15" fillId="3" borderId="23" xfId="1" applyFont="1" applyFill="1" applyBorder="1"/>
    <xf numFmtId="0" fontId="15" fillId="3" borderId="22" xfId="1" applyFont="1" applyFill="1" applyBorder="1"/>
    <xf numFmtId="0" fontId="19" fillId="3" borderId="0" xfId="2" applyFont="1" applyFill="1" applyAlignment="1">
      <alignment horizontal="center" vertical="top"/>
    </xf>
    <xf numFmtId="0" fontId="19" fillId="3" borderId="0" xfId="2" applyFont="1" applyFill="1" applyAlignment="1">
      <alignment horizontal="left" vertical="top"/>
    </xf>
    <xf numFmtId="165" fontId="70" fillId="3" borderId="28" xfId="1" applyNumberFormat="1" applyFont="1" applyFill="1" applyBorder="1" applyAlignment="1">
      <alignment vertical="top"/>
    </xf>
    <xf numFmtId="0" fontId="0" fillId="15" borderId="42" xfId="0" applyFill="1" applyBorder="1"/>
    <xf numFmtId="0" fontId="0" fillId="15" borderId="43" xfId="0" applyFill="1" applyBorder="1"/>
    <xf numFmtId="0" fontId="56" fillId="15" borderId="43" xfId="0" applyFont="1" applyFill="1" applyBorder="1" applyAlignment="1">
      <alignment horizontal="center" vertical="center"/>
    </xf>
    <xf numFmtId="4" fontId="52" fillId="17" borderId="43" xfId="1" applyNumberFormat="1" applyFont="1" applyFill="1" applyBorder="1" applyAlignment="1">
      <alignment horizontal="left" vertical="center"/>
    </xf>
    <xf numFmtId="0" fontId="59" fillId="18" borderId="33" xfId="2" applyFont="1" applyFill="1" applyBorder="1" applyAlignment="1">
      <alignment horizontal="center" vertical="center" wrapText="1"/>
    </xf>
    <xf numFmtId="0" fontId="0" fillId="3" borderId="43" xfId="0" applyFill="1" applyBorder="1"/>
    <xf numFmtId="0" fontId="26" fillId="3" borderId="0" xfId="0" applyFont="1" applyFill="1"/>
    <xf numFmtId="0" fontId="23" fillId="10" borderId="44" xfId="2" applyFont="1" applyFill="1" applyBorder="1" applyAlignment="1">
      <alignment horizontal="center" vertical="top" wrapText="1"/>
    </xf>
    <xf numFmtId="164" fontId="16" fillId="3" borderId="0" xfId="2" applyNumberFormat="1" applyFont="1" applyFill="1" applyAlignment="1">
      <alignment horizontal="center"/>
    </xf>
    <xf numFmtId="164" fontId="29" fillId="3" borderId="0" xfId="1" applyNumberFormat="1" applyFont="1" applyFill="1" applyAlignment="1">
      <alignment horizontal="left" vertical="top"/>
    </xf>
    <xf numFmtId="0" fontId="27" fillId="3" borderId="0" xfId="1" applyFont="1" applyFill="1" applyAlignment="1">
      <alignment horizontal="center"/>
    </xf>
    <xf numFmtId="0" fontId="22" fillId="3" borderId="48" xfId="2" applyFont="1" applyFill="1" applyBorder="1" applyAlignment="1">
      <alignment horizontal="center"/>
    </xf>
    <xf numFmtId="0" fontId="28" fillId="3" borderId="0" xfId="2" applyFont="1" applyFill="1" applyAlignment="1">
      <alignment horizontal="center"/>
    </xf>
    <xf numFmtId="0" fontId="25" fillId="14" borderId="49" xfId="2" applyFont="1" applyFill="1" applyBorder="1" applyAlignment="1">
      <alignment horizontal="center"/>
    </xf>
    <xf numFmtId="165" fontId="20" fillId="3" borderId="0" xfId="7" applyNumberFormat="1" applyFont="1" applyFill="1" applyAlignment="1">
      <alignment horizontal="left" vertical="top"/>
    </xf>
    <xf numFmtId="0" fontId="9" fillId="3" borderId="50" xfId="2" applyFont="1" applyFill="1" applyBorder="1" applyAlignment="1">
      <alignment horizontal="left"/>
    </xf>
    <xf numFmtId="0" fontId="25" fillId="2" borderId="47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22" fillId="3" borderId="47" xfId="2" applyFont="1" applyFill="1" applyBorder="1" applyAlignment="1">
      <alignment horizontal="center"/>
    </xf>
    <xf numFmtId="167" fontId="20" fillId="3" borderId="0" xfId="7" applyNumberFormat="1" applyFont="1" applyFill="1" applyAlignment="1">
      <alignment horizontal="left" vertical="top"/>
    </xf>
    <xf numFmtId="0" fontId="28" fillId="3" borderId="47" xfId="2" applyFont="1" applyFill="1" applyBorder="1" applyAlignment="1">
      <alignment horizontal="center"/>
    </xf>
    <xf numFmtId="49" fontId="20" fillId="3" borderId="0" xfId="7" applyNumberFormat="1" applyFont="1" applyFill="1" applyAlignment="1">
      <alignment horizontal="left" vertical="top"/>
    </xf>
    <xf numFmtId="49" fontId="38" fillId="3" borderId="0" xfId="7" applyNumberFormat="1" applyFont="1" applyFill="1" applyAlignment="1">
      <alignment horizontal="left" vertical="top"/>
    </xf>
    <xf numFmtId="166" fontId="20" fillId="3" borderId="47" xfId="7" applyNumberFormat="1" applyFont="1" applyFill="1" applyBorder="1" applyAlignment="1">
      <alignment horizontal="left" vertical="top"/>
    </xf>
    <xf numFmtId="0" fontId="1" fillId="5" borderId="51" xfId="0" applyFont="1" applyFill="1" applyBorder="1" applyAlignment="1">
      <alignment wrapText="1"/>
    </xf>
    <xf numFmtId="0" fontId="1" fillId="5" borderId="52" xfId="0" applyFont="1" applyFill="1" applyBorder="1" applyAlignment="1">
      <alignment wrapText="1"/>
    </xf>
    <xf numFmtId="0" fontId="30" fillId="5" borderId="52" xfId="0" applyFont="1" applyFill="1" applyBorder="1" applyAlignment="1">
      <alignment wrapText="1"/>
    </xf>
    <xf numFmtId="0" fontId="57" fillId="5" borderId="52" xfId="22" applyFont="1" applyFill="1" applyBorder="1" applyAlignment="1" applyProtection="1"/>
    <xf numFmtId="0" fontId="30" fillId="5" borderId="53" xfId="0" applyFont="1" applyFill="1" applyBorder="1"/>
    <xf numFmtId="0" fontId="1" fillId="5" borderId="54" xfId="0" applyFont="1" applyFill="1" applyBorder="1" applyAlignment="1">
      <alignment wrapText="1"/>
    </xf>
    <xf numFmtId="0" fontId="48" fillId="5" borderId="55" xfId="0" applyFont="1" applyFill="1" applyBorder="1"/>
    <xf numFmtId="0" fontId="35" fillId="3" borderId="56" xfId="2" applyFont="1" applyFill="1" applyBorder="1" applyAlignment="1">
      <alignment horizontal="left" vertical="center" wrapText="1"/>
    </xf>
    <xf numFmtId="165" fontId="35" fillId="3" borderId="0" xfId="1" applyNumberFormat="1" applyFont="1" applyFill="1" applyAlignment="1">
      <alignment horizontal="left" vertical="top"/>
    </xf>
    <xf numFmtId="0" fontId="17" fillId="0" borderId="57" xfId="1" applyFont="1" applyBorder="1" applyAlignment="1">
      <alignment wrapText="1"/>
    </xf>
    <xf numFmtId="165" fontId="46" fillId="3" borderId="58" xfId="1" applyNumberFormat="1" applyFont="1" applyFill="1" applyBorder="1" applyAlignment="1">
      <alignment vertical="top"/>
    </xf>
    <xf numFmtId="0" fontId="14" fillId="3" borderId="31" xfId="1" applyFont="1" applyFill="1" applyBorder="1" applyAlignment="1">
      <alignment horizontal="left"/>
    </xf>
    <xf numFmtId="165" fontId="54" fillId="3" borderId="32" xfId="1" applyNumberFormat="1" applyFont="1" applyFill="1" applyBorder="1" applyAlignment="1">
      <alignment vertical="top"/>
    </xf>
    <xf numFmtId="4" fontId="52" fillId="17" borderId="31" xfId="1" applyNumberFormat="1" applyFont="1" applyFill="1" applyBorder="1" applyAlignment="1">
      <alignment horizontal="left" vertical="center"/>
    </xf>
    <xf numFmtId="0" fontId="5" fillId="2" borderId="31" xfId="2" applyFont="1" applyFill="1" applyBorder="1" applyAlignment="1" applyProtection="1">
      <alignment horizontal="center" vertical="center"/>
      <protection locked="0"/>
    </xf>
    <xf numFmtId="0" fontId="9" fillId="2" borderId="59" xfId="2" applyFont="1" applyFill="1" applyBorder="1" applyAlignment="1">
      <alignment horizontal="left"/>
    </xf>
    <xf numFmtId="0" fontId="28" fillId="3" borderId="31" xfId="2" applyFont="1" applyFill="1" applyBorder="1" applyAlignment="1">
      <alignment horizontal="center"/>
    </xf>
    <xf numFmtId="0" fontId="21" fillId="2" borderId="60" xfId="2" applyFont="1" applyFill="1" applyBorder="1" applyAlignment="1">
      <alignment horizontal="center" vertical="top"/>
    </xf>
    <xf numFmtId="0" fontId="25" fillId="2" borderId="61" xfId="2" applyFont="1" applyFill="1" applyBorder="1" applyAlignment="1">
      <alignment horizontal="center" vertical="top"/>
    </xf>
    <xf numFmtId="166" fontId="8" fillId="3" borderId="23" xfId="7" applyNumberFormat="1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8" fillId="12" borderId="36" xfId="2" applyFont="1" applyFill="1" applyBorder="1" applyAlignment="1">
      <alignment horizontal="center" wrapText="1"/>
    </xf>
    <xf numFmtId="0" fontId="8" fillId="12" borderId="37" xfId="2" applyFont="1" applyFill="1" applyBorder="1" applyAlignment="1">
      <alignment horizontal="center" wrapText="1"/>
    </xf>
    <xf numFmtId="0" fontId="19" fillId="3" borderId="12" xfId="2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8" fillId="5" borderId="27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60" fillId="17" borderId="0" xfId="0" applyFont="1" applyFill="1" applyAlignment="1">
      <alignment horizontal="center" vertical="center" textRotation="90" wrapText="1"/>
    </xf>
    <xf numFmtId="0" fontId="61" fillId="0" borderId="29" xfId="22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5" fillId="3" borderId="16" xfId="2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0" fillId="4" borderId="4" xfId="13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9" fillId="6" borderId="29" xfId="2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59" fillId="18" borderId="38" xfId="2" applyFont="1" applyFill="1" applyBorder="1" applyAlignment="1">
      <alignment horizontal="center" vertical="center" wrapText="1"/>
    </xf>
    <xf numFmtId="0" fontId="0" fillId="0" borderId="47" xfId="0" applyBorder="1" applyAlignment="1">
      <alignment wrapText="1"/>
    </xf>
    <xf numFmtId="0" fontId="9" fillId="18" borderId="41" xfId="2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7" fillId="8" borderId="10" xfId="2" applyFont="1" applyFill="1" applyBorder="1" applyAlignment="1">
      <alignment vertical="center" textRotation="90" wrapText="1"/>
    </xf>
    <xf numFmtId="0" fontId="7" fillId="8" borderId="8" xfId="2" applyFont="1" applyFill="1" applyBorder="1" applyAlignment="1">
      <alignment vertical="center" textRotation="90" wrapText="1"/>
    </xf>
    <xf numFmtId="0" fontId="7" fillId="13" borderId="45" xfId="2" applyFont="1" applyFill="1" applyBorder="1" applyAlignment="1">
      <alignment vertical="center" textRotation="90" wrapText="1"/>
    </xf>
    <xf numFmtId="0" fontId="7" fillId="13" borderId="46" xfId="2" applyFont="1" applyFill="1" applyBorder="1" applyAlignment="1">
      <alignment vertical="center" textRotation="90" wrapText="1"/>
    </xf>
    <xf numFmtId="0" fontId="68" fillId="21" borderId="33" xfId="1" applyFont="1" applyFill="1" applyBorder="1" applyAlignment="1">
      <alignment horizontal="left" vertical="center" wrapText="1"/>
    </xf>
    <xf numFmtId="0" fontId="69" fillId="21" borderId="39" xfId="0" applyFont="1" applyFill="1" applyBorder="1" applyAlignment="1">
      <alignment horizontal="left" vertical="center" wrapText="1"/>
    </xf>
    <xf numFmtId="0" fontId="69" fillId="21" borderId="40" xfId="0" applyFont="1" applyFill="1" applyBorder="1" applyAlignment="1">
      <alignment horizontal="left" vertical="center" wrapText="1"/>
    </xf>
    <xf numFmtId="0" fontId="0" fillId="0" borderId="29" xfId="0" applyBorder="1" applyAlignment="1">
      <alignment wrapText="1"/>
    </xf>
  </cellXfs>
  <cellStyles count="25">
    <cellStyle name="Hyperlink" xfId="22" builtinId="8"/>
    <cellStyle name="Standaard" xfId="0" builtinId="0"/>
    <cellStyle name="Standaard 10" xfId="13" xr:uid="{00000000-0005-0000-0000-000002000000}"/>
    <cellStyle name="Standaard 11" xfId="15" xr:uid="{00000000-0005-0000-0000-000003000000}"/>
    <cellStyle name="Standaard 11 2" xfId="16" xr:uid="{00000000-0005-0000-0000-000004000000}"/>
    <cellStyle name="Standaard 12" xfId="17" xr:uid="{00000000-0005-0000-0000-000005000000}"/>
    <cellStyle name="Standaard 14" xfId="21" xr:uid="{00000000-0005-0000-0000-000006000000}"/>
    <cellStyle name="Standaard 2" xfId="2" xr:uid="{00000000-0005-0000-0000-000007000000}"/>
    <cellStyle name="Standaard 2 2" xfId="7" xr:uid="{00000000-0005-0000-0000-000008000000}"/>
    <cellStyle name="Standaard 2 3 3" xfId="23" xr:uid="{223A70BE-FDD0-44DB-8021-DA7299D7243A}"/>
    <cellStyle name="Standaard 2 3 3 2" xfId="24" xr:uid="{2198F6B7-2636-4936-BC5E-EC4CB43F5310}"/>
    <cellStyle name="Standaard 3" xfId="3" xr:uid="{00000000-0005-0000-0000-000009000000}"/>
    <cellStyle name="Standaard 3 2" xfId="1" xr:uid="{00000000-0005-0000-0000-00000A000000}"/>
    <cellStyle name="Standaard 3 2 2" xfId="11" xr:uid="{00000000-0005-0000-0000-00000B000000}"/>
    <cellStyle name="Standaard 4" xfId="5" xr:uid="{00000000-0005-0000-0000-00000C000000}"/>
    <cellStyle name="Standaard 4 2" xfId="8" xr:uid="{00000000-0005-0000-0000-00000D000000}"/>
    <cellStyle name="Standaard 4 2 2" xfId="18" xr:uid="{00000000-0005-0000-0000-00000E000000}"/>
    <cellStyle name="Standaard 5" xfId="6" xr:uid="{00000000-0005-0000-0000-00000F000000}"/>
    <cellStyle name="Standaard 6" xfId="9" xr:uid="{00000000-0005-0000-0000-000010000000}"/>
    <cellStyle name="Standaard 7" xfId="4" xr:uid="{00000000-0005-0000-0000-000011000000}"/>
    <cellStyle name="Standaard 8" xfId="10" xr:uid="{00000000-0005-0000-0000-000012000000}"/>
    <cellStyle name="Standaard 8 2" xfId="19" xr:uid="{00000000-0005-0000-0000-000013000000}"/>
    <cellStyle name="Standaard 8 3" xfId="14" xr:uid="{00000000-0005-0000-0000-000014000000}"/>
    <cellStyle name="Standaard 8 3 2" xfId="20" xr:uid="{00000000-0005-0000-0000-000015000000}"/>
    <cellStyle name="Standaard 9" xfId="12" xr:uid="{00000000-0005-0000-0000-000016000000}"/>
  </cellStyles>
  <dxfs count="177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1823921</xdr:colOff>
      <xdr:row>5</xdr:row>
      <xdr:rowOff>95930</xdr:rowOff>
    </xdr:from>
    <xdr:ext cx="527917" cy="372021"/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18381" y="17723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12</xdr:col>
      <xdr:colOff>7620</xdr:colOff>
      <xdr:row>10</xdr:row>
      <xdr:rowOff>91440</xdr:rowOff>
    </xdr:from>
    <xdr:to>
      <xdr:col>12</xdr:col>
      <xdr:colOff>455295</xdr:colOff>
      <xdr:row>12</xdr:row>
      <xdr:rowOff>197159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D8CBA6-8F88-4BC3-BF76-F03270C79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3160" y="28194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5478-5D83-489B-AED2-C2A21B384A24}">
  <dimension ref="A9:L435"/>
  <sheetViews>
    <sheetView topLeftCell="A186" workbookViewId="0">
      <selection activeCell="D197" sqref="D197"/>
    </sheetView>
  </sheetViews>
  <sheetFormatPr defaultRowHeight="14.4" x14ac:dyDescent="0.3"/>
  <cols>
    <col min="1" max="1" width="8.88671875" style="84"/>
    <col min="2" max="2" width="70.77734375" customWidth="1"/>
    <col min="3" max="3" width="3.44140625" customWidth="1"/>
    <col min="4" max="4" width="105.33203125" customWidth="1"/>
  </cols>
  <sheetData>
    <row r="9" spans="1:4" x14ac:dyDescent="0.3">
      <c r="A9" s="84">
        <v>1</v>
      </c>
      <c r="B9" t="s">
        <v>311</v>
      </c>
      <c r="D9" t="s">
        <v>1338</v>
      </c>
    </row>
    <row r="10" spans="1:4" x14ac:dyDescent="0.3">
      <c r="A10" s="84">
        <f>A9+1</f>
        <v>2</v>
      </c>
      <c r="B10" t="s">
        <v>0</v>
      </c>
      <c r="D10" t="s">
        <v>919</v>
      </c>
    </row>
    <row r="11" spans="1:4" x14ac:dyDescent="0.3">
      <c r="A11" s="84">
        <f t="shared" ref="A11:A74" si="0">A10+1</f>
        <v>3</v>
      </c>
      <c r="B11" t="s">
        <v>64</v>
      </c>
      <c r="D11" t="s">
        <v>920</v>
      </c>
    </row>
    <row r="12" spans="1:4" x14ac:dyDescent="0.3">
      <c r="A12" s="84">
        <f t="shared" si="0"/>
        <v>4</v>
      </c>
      <c r="B12" t="s">
        <v>1</v>
      </c>
      <c r="D12" t="s">
        <v>921</v>
      </c>
    </row>
    <row r="13" spans="1:4" x14ac:dyDescent="0.3">
      <c r="A13" s="84">
        <f t="shared" si="0"/>
        <v>5</v>
      </c>
      <c r="B13" t="s">
        <v>65</v>
      </c>
      <c r="D13" t="s">
        <v>922</v>
      </c>
    </row>
    <row r="14" spans="1:4" x14ac:dyDescent="0.3">
      <c r="A14" s="84">
        <f t="shared" si="0"/>
        <v>6</v>
      </c>
      <c r="B14" t="s">
        <v>66</v>
      </c>
      <c r="D14" t="s">
        <v>923</v>
      </c>
    </row>
    <row r="15" spans="1:4" x14ac:dyDescent="0.3">
      <c r="A15" s="84">
        <f t="shared" si="0"/>
        <v>7</v>
      </c>
      <c r="B15" t="s">
        <v>2</v>
      </c>
      <c r="D15" t="s">
        <v>924</v>
      </c>
    </row>
    <row r="16" spans="1:4" x14ac:dyDescent="0.3">
      <c r="A16" s="84">
        <f t="shared" si="0"/>
        <v>8</v>
      </c>
      <c r="B16" t="s">
        <v>67</v>
      </c>
      <c r="D16" t="s">
        <v>925</v>
      </c>
    </row>
    <row r="17" spans="1:4" x14ac:dyDescent="0.3">
      <c r="A17" s="84">
        <f t="shared" si="0"/>
        <v>9</v>
      </c>
      <c r="B17" t="s">
        <v>69</v>
      </c>
      <c r="D17" t="s">
        <v>67</v>
      </c>
    </row>
    <row r="18" spans="1:4" x14ac:dyDescent="0.3">
      <c r="A18" s="84">
        <f t="shared" si="0"/>
        <v>10</v>
      </c>
      <c r="B18" t="s">
        <v>3</v>
      </c>
      <c r="D18" t="s">
        <v>69</v>
      </c>
    </row>
    <row r="19" spans="1:4" x14ac:dyDescent="0.3">
      <c r="A19" s="84">
        <f t="shared" si="0"/>
        <v>11</v>
      </c>
      <c r="B19" t="s">
        <v>4</v>
      </c>
      <c r="D19" t="s">
        <v>926</v>
      </c>
    </row>
    <row r="20" spans="1:4" x14ac:dyDescent="0.3">
      <c r="A20" s="84">
        <f t="shared" si="0"/>
        <v>12</v>
      </c>
      <c r="B20" t="s">
        <v>68</v>
      </c>
      <c r="D20" t="s">
        <v>927</v>
      </c>
    </row>
    <row r="21" spans="1:4" x14ac:dyDescent="0.3">
      <c r="A21" s="84">
        <f t="shared" si="0"/>
        <v>13</v>
      </c>
      <c r="B21" t="s">
        <v>5</v>
      </c>
      <c r="D21" t="s">
        <v>928</v>
      </c>
    </row>
    <row r="22" spans="1:4" x14ac:dyDescent="0.3">
      <c r="A22" s="84">
        <f t="shared" si="0"/>
        <v>14</v>
      </c>
      <c r="B22" t="s">
        <v>6</v>
      </c>
      <c r="D22" t="s">
        <v>929</v>
      </c>
    </row>
    <row r="23" spans="1:4" x14ac:dyDescent="0.3">
      <c r="A23" s="84">
        <f t="shared" si="0"/>
        <v>15</v>
      </c>
      <c r="B23" t="s">
        <v>7</v>
      </c>
      <c r="D23" t="s">
        <v>930</v>
      </c>
    </row>
    <row r="24" spans="1:4" x14ac:dyDescent="0.3">
      <c r="A24" s="84">
        <f t="shared" si="0"/>
        <v>16</v>
      </c>
      <c r="B24" t="s">
        <v>8</v>
      </c>
      <c r="D24" t="s">
        <v>8</v>
      </c>
    </row>
    <row r="25" spans="1:4" x14ac:dyDescent="0.3">
      <c r="A25" s="84">
        <f t="shared" si="0"/>
        <v>17</v>
      </c>
      <c r="B25" t="s">
        <v>10</v>
      </c>
      <c r="D25" t="s">
        <v>931</v>
      </c>
    </row>
    <row r="26" spans="1:4" x14ac:dyDescent="0.3">
      <c r="A26" s="84">
        <f t="shared" si="0"/>
        <v>18</v>
      </c>
      <c r="B26" t="s">
        <v>9</v>
      </c>
      <c r="D26" t="s">
        <v>932</v>
      </c>
    </row>
    <row r="27" spans="1:4" x14ac:dyDescent="0.3">
      <c r="A27" s="84">
        <f t="shared" si="0"/>
        <v>19</v>
      </c>
      <c r="B27" t="s">
        <v>11</v>
      </c>
      <c r="D27" t="s">
        <v>933</v>
      </c>
    </row>
    <row r="28" spans="1:4" x14ac:dyDescent="0.3">
      <c r="A28" s="84">
        <f t="shared" si="0"/>
        <v>20</v>
      </c>
      <c r="B28" t="s">
        <v>88</v>
      </c>
      <c r="D28" t="s">
        <v>934</v>
      </c>
    </row>
    <row r="29" spans="1:4" x14ac:dyDescent="0.3">
      <c r="A29" s="84">
        <f t="shared" si="0"/>
        <v>21</v>
      </c>
      <c r="B29" t="s">
        <v>70</v>
      </c>
      <c r="D29" t="s">
        <v>935</v>
      </c>
    </row>
    <row r="30" spans="1:4" x14ac:dyDescent="0.3">
      <c r="A30" s="84">
        <f t="shared" si="0"/>
        <v>22</v>
      </c>
      <c r="B30" t="s">
        <v>71</v>
      </c>
      <c r="D30" t="s">
        <v>936</v>
      </c>
    </row>
    <row r="31" spans="1:4" x14ac:dyDescent="0.3">
      <c r="A31" s="84">
        <f t="shared" si="0"/>
        <v>23</v>
      </c>
      <c r="B31" t="s">
        <v>12</v>
      </c>
      <c r="D31" t="s">
        <v>937</v>
      </c>
    </row>
    <row r="32" spans="1:4" x14ac:dyDescent="0.3">
      <c r="A32" s="84">
        <f t="shared" si="0"/>
        <v>24</v>
      </c>
      <c r="B32" t="s">
        <v>13</v>
      </c>
      <c r="D32" t="s">
        <v>938</v>
      </c>
    </row>
    <row r="33" spans="1:4" x14ac:dyDescent="0.3">
      <c r="A33" s="84">
        <f t="shared" si="0"/>
        <v>25</v>
      </c>
      <c r="B33" t="s">
        <v>14</v>
      </c>
      <c r="D33" t="s">
        <v>939</v>
      </c>
    </row>
    <row r="34" spans="1:4" x14ac:dyDescent="0.3">
      <c r="A34" s="84">
        <f t="shared" si="0"/>
        <v>26</v>
      </c>
      <c r="B34" t="s">
        <v>73</v>
      </c>
      <c r="D34" t="s">
        <v>940</v>
      </c>
    </row>
    <row r="35" spans="1:4" x14ac:dyDescent="0.3">
      <c r="A35" s="84">
        <f t="shared" si="0"/>
        <v>27</v>
      </c>
      <c r="B35" t="s">
        <v>15</v>
      </c>
      <c r="D35" t="s">
        <v>941</v>
      </c>
    </row>
    <row r="36" spans="1:4" x14ac:dyDescent="0.3">
      <c r="A36" s="84">
        <f t="shared" si="0"/>
        <v>28</v>
      </c>
      <c r="B36" t="s">
        <v>16</v>
      </c>
      <c r="D36" t="s">
        <v>942</v>
      </c>
    </row>
    <row r="37" spans="1:4" x14ac:dyDescent="0.3">
      <c r="A37" s="84">
        <f t="shared" si="0"/>
        <v>29</v>
      </c>
      <c r="B37" t="s">
        <v>74</v>
      </c>
      <c r="D37" t="s">
        <v>943</v>
      </c>
    </row>
    <row r="38" spans="1:4" x14ac:dyDescent="0.3">
      <c r="A38" s="84">
        <f t="shared" si="0"/>
        <v>30</v>
      </c>
      <c r="B38" t="s">
        <v>17</v>
      </c>
      <c r="D38" t="s">
        <v>944</v>
      </c>
    </row>
    <row r="39" spans="1:4" x14ac:dyDescent="0.3">
      <c r="A39" s="84">
        <f t="shared" si="0"/>
        <v>31</v>
      </c>
      <c r="B39" t="s">
        <v>945</v>
      </c>
      <c r="D39" t="s">
        <v>945</v>
      </c>
    </row>
    <row r="40" spans="1:4" x14ac:dyDescent="0.3">
      <c r="A40" s="84">
        <f t="shared" si="0"/>
        <v>32</v>
      </c>
      <c r="B40" t="s">
        <v>18</v>
      </c>
      <c r="D40" t="s">
        <v>946</v>
      </c>
    </row>
    <row r="41" spans="1:4" x14ac:dyDescent="0.3">
      <c r="A41" s="84">
        <f t="shared" si="0"/>
        <v>33</v>
      </c>
      <c r="B41" t="s">
        <v>19</v>
      </c>
      <c r="D41" t="s">
        <v>947</v>
      </c>
    </row>
    <row r="42" spans="1:4" x14ac:dyDescent="0.3">
      <c r="A42" s="84">
        <f t="shared" si="0"/>
        <v>34</v>
      </c>
      <c r="B42" t="s">
        <v>20</v>
      </c>
      <c r="D42" t="s">
        <v>948</v>
      </c>
    </row>
    <row r="43" spans="1:4" x14ac:dyDescent="0.3">
      <c r="A43" s="84">
        <f t="shared" si="0"/>
        <v>35</v>
      </c>
      <c r="B43" t="s">
        <v>21</v>
      </c>
      <c r="D43" t="s">
        <v>949</v>
      </c>
    </row>
    <row r="44" spans="1:4" x14ac:dyDescent="0.3">
      <c r="A44" s="84">
        <f t="shared" si="0"/>
        <v>36</v>
      </c>
      <c r="B44" t="s">
        <v>75</v>
      </c>
      <c r="D44" t="s">
        <v>950</v>
      </c>
    </row>
    <row r="45" spans="1:4" x14ac:dyDescent="0.3">
      <c r="A45" s="84">
        <f t="shared" si="0"/>
        <v>37</v>
      </c>
      <c r="B45" t="s">
        <v>22</v>
      </c>
      <c r="D45" t="s">
        <v>951</v>
      </c>
    </row>
    <row r="46" spans="1:4" x14ac:dyDescent="0.3">
      <c r="A46" s="84">
        <f t="shared" si="0"/>
        <v>38</v>
      </c>
      <c r="B46" t="s">
        <v>76</v>
      </c>
      <c r="D46" t="s">
        <v>952</v>
      </c>
    </row>
    <row r="47" spans="1:4" x14ac:dyDescent="0.3">
      <c r="A47" s="84">
        <f t="shared" si="0"/>
        <v>39</v>
      </c>
      <c r="B47" t="s">
        <v>23</v>
      </c>
      <c r="D47" t="s">
        <v>953</v>
      </c>
    </row>
    <row r="48" spans="1:4" x14ac:dyDescent="0.3">
      <c r="A48" s="84">
        <f t="shared" si="0"/>
        <v>40</v>
      </c>
      <c r="B48" t="s">
        <v>24</v>
      </c>
      <c r="D48" t="s">
        <v>954</v>
      </c>
    </row>
    <row r="49" spans="1:4" x14ac:dyDescent="0.3">
      <c r="A49" s="84">
        <f t="shared" si="0"/>
        <v>41</v>
      </c>
      <c r="B49" t="s">
        <v>25</v>
      </c>
      <c r="D49" t="s">
        <v>955</v>
      </c>
    </row>
    <row r="50" spans="1:4" x14ac:dyDescent="0.3">
      <c r="A50" s="84">
        <f t="shared" si="0"/>
        <v>42</v>
      </c>
      <c r="B50" t="s">
        <v>26</v>
      </c>
      <c r="D50" t="s">
        <v>956</v>
      </c>
    </row>
    <row r="51" spans="1:4" x14ac:dyDescent="0.3">
      <c r="A51" s="84">
        <f t="shared" si="0"/>
        <v>43</v>
      </c>
      <c r="B51" t="s">
        <v>27</v>
      </c>
      <c r="D51" t="s">
        <v>957</v>
      </c>
    </row>
    <row r="52" spans="1:4" ht="14.4" customHeight="1" x14ac:dyDescent="0.3">
      <c r="A52" s="84">
        <f t="shared" si="0"/>
        <v>44</v>
      </c>
      <c r="B52" t="s">
        <v>958</v>
      </c>
      <c r="D52" t="s">
        <v>958</v>
      </c>
    </row>
    <row r="53" spans="1:4" x14ac:dyDescent="0.3">
      <c r="A53" s="84">
        <f t="shared" si="0"/>
        <v>45</v>
      </c>
      <c r="B53" t="s">
        <v>28</v>
      </c>
      <c r="D53" t="s">
        <v>959</v>
      </c>
    </row>
    <row r="54" spans="1:4" x14ac:dyDescent="0.3">
      <c r="A54" s="84">
        <f t="shared" si="0"/>
        <v>46</v>
      </c>
      <c r="B54" t="s">
        <v>77</v>
      </c>
      <c r="D54" t="s">
        <v>960</v>
      </c>
    </row>
    <row r="55" spans="1:4" x14ac:dyDescent="0.3">
      <c r="A55" s="84">
        <f t="shared" si="0"/>
        <v>47</v>
      </c>
      <c r="B55" t="s">
        <v>29</v>
      </c>
      <c r="D55" t="s">
        <v>961</v>
      </c>
    </row>
    <row r="56" spans="1:4" x14ac:dyDescent="0.3">
      <c r="A56" s="84">
        <f t="shared" si="0"/>
        <v>48</v>
      </c>
      <c r="B56" t="s">
        <v>30</v>
      </c>
      <c r="D56" t="s">
        <v>962</v>
      </c>
    </row>
    <row r="57" spans="1:4" x14ac:dyDescent="0.3">
      <c r="A57" s="84">
        <f t="shared" si="0"/>
        <v>49</v>
      </c>
      <c r="B57" t="s">
        <v>78</v>
      </c>
      <c r="D57" t="s">
        <v>963</v>
      </c>
    </row>
    <row r="58" spans="1:4" x14ac:dyDescent="0.3">
      <c r="A58" s="84">
        <f t="shared" si="0"/>
        <v>50</v>
      </c>
      <c r="B58" t="s">
        <v>79</v>
      </c>
      <c r="D58" t="s">
        <v>964</v>
      </c>
    </row>
    <row r="59" spans="1:4" x14ac:dyDescent="0.3">
      <c r="A59" s="84">
        <f t="shared" si="0"/>
        <v>51</v>
      </c>
      <c r="B59" t="s">
        <v>31</v>
      </c>
      <c r="D59" t="s">
        <v>965</v>
      </c>
    </row>
    <row r="60" spans="1:4" x14ac:dyDescent="0.3">
      <c r="A60" s="84">
        <f t="shared" si="0"/>
        <v>52</v>
      </c>
      <c r="B60" t="s">
        <v>32</v>
      </c>
      <c r="D60" t="s">
        <v>966</v>
      </c>
    </row>
    <row r="61" spans="1:4" x14ac:dyDescent="0.3">
      <c r="A61" s="84">
        <f t="shared" si="0"/>
        <v>53</v>
      </c>
      <c r="B61" t="s">
        <v>34</v>
      </c>
      <c r="D61" t="s">
        <v>967</v>
      </c>
    </row>
    <row r="62" spans="1:4" x14ac:dyDescent="0.3">
      <c r="A62" s="84">
        <f t="shared" si="0"/>
        <v>54</v>
      </c>
      <c r="B62" t="s">
        <v>35</v>
      </c>
      <c r="D62" t="s">
        <v>968</v>
      </c>
    </row>
    <row r="63" spans="1:4" x14ac:dyDescent="0.3">
      <c r="A63" s="84">
        <f t="shared" si="0"/>
        <v>55</v>
      </c>
      <c r="B63" t="s">
        <v>33</v>
      </c>
      <c r="D63" t="s">
        <v>969</v>
      </c>
    </row>
    <row r="64" spans="1:4" x14ac:dyDescent="0.3">
      <c r="A64" s="84">
        <f t="shared" si="0"/>
        <v>56</v>
      </c>
      <c r="B64" t="s">
        <v>36</v>
      </c>
      <c r="D64" t="s">
        <v>970</v>
      </c>
    </row>
    <row r="65" spans="1:4" x14ac:dyDescent="0.3">
      <c r="A65" s="84">
        <f t="shared" si="0"/>
        <v>57</v>
      </c>
      <c r="B65" t="s">
        <v>37</v>
      </c>
      <c r="D65" t="s">
        <v>971</v>
      </c>
    </row>
    <row r="66" spans="1:4" x14ac:dyDescent="0.3">
      <c r="A66" s="84">
        <f t="shared" si="0"/>
        <v>58</v>
      </c>
      <c r="B66" t="s">
        <v>80</v>
      </c>
      <c r="D66" t="s">
        <v>972</v>
      </c>
    </row>
    <row r="67" spans="1:4" x14ac:dyDescent="0.3">
      <c r="A67" s="84">
        <f t="shared" si="0"/>
        <v>59</v>
      </c>
      <c r="B67" t="s">
        <v>81</v>
      </c>
      <c r="D67" t="s">
        <v>973</v>
      </c>
    </row>
    <row r="68" spans="1:4" x14ac:dyDescent="0.3">
      <c r="A68" s="84">
        <f t="shared" si="0"/>
        <v>60</v>
      </c>
      <c r="B68" t="s">
        <v>38</v>
      </c>
      <c r="D68" t="s">
        <v>974</v>
      </c>
    </row>
    <row r="69" spans="1:4" x14ac:dyDescent="0.3">
      <c r="A69" s="84">
        <f t="shared" si="0"/>
        <v>61</v>
      </c>
      <c r="B69" t="s">
        <v>82</v>
      </c>
      <c r="D69" t="s">
        <v>975</v>
      </c>
    </row>
    <row r="70" spans="1:4" x14ac:dyDescent="0.3">
      <c r="A70" s="84">
        <f t="shared" si="0"/>
        <v>62</v>
      </c>
      <c r="B70" t="s">
        <v>39</v>
      </c>
      <c r="D70" t="s">
        <v>1332</v>
      </c>
    </row>
    <row r="71" spans="1:4" x14ac:dyDescent="0.3">
      <c r="A71" s="84">
        <f t="shared" si="0"/>
        <v>63</v>
      </c>
      <c r="B71" t="s">
        <v>40</v>
      </c>
      <c r="D71" t="s">
        <v>976</v>
      </c>
    </row>
    <row r="72" spans="1:4" x14ac:dyDescent="0.3">
      <c r="A72" s="84">
        <f t="shared" si="0"/>
        <v>64</v>
      </c>
      <c r="B72" t="s">
        <v>315</v>
      </c>
      <c r="D72" t="s">
        <v>977</v>
      </c>
    </row>
    <row r="73" spans="1:4" x14ac:dyDescent="0.3">
      <c r="A73" s="84">
        <f t="shared" si="0"/>
        <v>65</v>
      </c>
      <c r="B73" t="s">
        <v>41</v>
      </c>
      <c r="D73" t="s">
        <v>978</v>
      </c>
    </row>
    <row r="74" spans="1:4" x14ac:dyDescent="0.3">
      <c r="A74" s="84">
        <f t="shared" si="0"/>
        <v>66</v>
      </c>
      <c r="B74" t="s">
        <v>83</v>
      </c>
      <c r="D74" t="s">
        <v>979</v>
      </c>
    </row>
    <row r="75" spans="1:4" x14ac:dyDescent="0.3">
      <c r="A75" s="84">
        <f t="shared" ref="A75:A138" si="1">A74+1</f>
        <v>67</v>
      </c>
      <c r="B75" t="s">
        <v>52</v>
      </c>
      <c r="D75" t="s">
        <v>980</v>
      </c>
    </row>
    <row r="76" spans="1:4" x14ac:dyDescent="0.3">
      <c r="A76" s="84">
        <f t="shared" si="1"/>
        <v>68</v>
      </c>
      <c r="B76" t="s">
        <v>42</v>
      </c>
      <c r="D76" t="s">
        <v>981</v>
      </c>
    </row>
    <row r="77" spans="1:4" x14ac:dyDescent="0.3">
      <c r="A77" s="84">
        <f t="shared" si="1"/>
        <v>69</v>
      </c>
      <c r="B77" t="s">
        <v>43</v>
      </c>
      <c r="D77" t="s">
        <v>982</v>
      </c>
    </row>
    <row r="78" spans="1:4" x14ac:dyDescent="0.3">
      <c r="A78" s="84">
        <f t="shared" si="1"/>
        <v>70</v>
      </c>
      <c r="B78" t="s">
        <v>44</v>
      </c>
      <c r="D78" t="s">
        <v>983</v>
      </c>
    </row>
    <row r="79" spans="1:4" x14ac:dyDescent="0.3">
      <c r="A79" s="84">
        <f t="shared" si="1"/>
        <v>71</v>
      </c>
      <c r="B79" t="s">
        <v>45</v>
      </c>
      <c r="D79" t="s">
        <v>984</v>
      </c>
    </row>
    <row r="80" spans="1:4" x14ac:dyDescent="0.3">
      <c r="A80" s="84">
        <f t="shared" si="1"/>
        <v>72</v>
      </c>
      <c r="B80" t="s">
        <v>47</v>
      </c>
      <c r="D80" t="s">
        <v>985</v>
      </c>
    </row>
    <row r="81" spans="1:4" x14ac:dyDescent="0.3">
      <c r="A81" s="84">
        <f t="shared" si="1"/>
        <v>73</v>
      </c>
      <c r="B81" t="s">
        <v>46</v>
      </c>
      <c r="D81" t="s">
        <v>986</v>
      </c>
    </row>
    <row r="82" spans="1:4" x14ac:dyDescent="0.3">
      <c r="A82" s="84">
        <f t="shared" si="1"/>
        <v>74</v>
      </c>
      <c r="B82" t="s">
        <v>48</v>
      </c>
      <c r="D82" t="s">
        <v>987</v>
      </c>
    </row>
    <row r="83" spans="1:4" x14ac:dyDescent="0.3">
      <c r="A83" s="84">
        <f t="shared" si="1"/>
        <v>75</v>
      </c>
      <c r="B83" t="s">
        <v>49</v>
      </c>
      <c r="D83" t="s">
        <v>988</v>
      </c>
    </row>
    <row r="84" spans="1:4" x14ac:dyDescent="0.3">
      <c r="A84" s="84">
        <f t="shared" si="1"/>
        <v>76</v>
      </c>
      <c r="B84" t="s">
        <v>54</v>
      </c>
      <c r="D84" t="s">
        <v>989</v>
      </c>
    </row>
    <row r="85" spans="1:4" x14ac:dyDescent="0.3">
      <c r="A85" s="84">
        <f t="shared" si="1"/>
        <v>77</v>
      </c>
      <c r="B85" t="s">
        <v>51</v>
      </c>
      <c r="D85" t="s">
        <v>990</v>
      </c>
    </row>
    <row r="86" spans="1:4" x14ac:dyDescent="0.3">
      <c r="A86" s="84">
        <f t="shared" si="1"/>
        <v>78</v>
      </c>
      <c r="B86" t="s">
        <v>50</v>
      </c>
      <c r="D86" t="s">
        <v>991</v>
      </c>
    </row>
    <row r="87" spans="1:4" x14ac:dyDescent="0.3">
      <c r="A87" s="84">
        <f t="shared" si="1"/>
        <v>79</v>
      </c>
      <c r="B87" t="s">
        <v>53</v>
      </c>
      <c r="D87" t="s">
        <v>992</v>
      </c>
    </row>
    <row r="88" spans="1:4" x14ac:dyDescent="0.3">
      <c r="A88" s="84">
        <f t="shared" si="1"/>
        <v>80</v>
      </c>
      <c r="B88" t="s">
        <v>55</v>
      </c>
      <c r="D88" t="s">
        <v>993</v>
      </c>
    </row>
    <row r="89" spans="1:4" x14ac:dyDescent="0.3">
      <c r="A89" s="84">
        <f t="shared" si="1"/>
        <v>81</v>
      </c>
      <c r="B89" t="s">
        <v>84</v>
      </c>
      <c r="D89" t="s">
        <v>994</v>
      </c>
    </row>
    <row r="90" spans="1:4" x14ac:dyDescent="0.3">
      <c r="A90" s="84">
        <f t="shared" si="1"/>
        <v>82</v>
      </c>
      <c r="B90" t="s">
        <v>56</v>
      </c>
      <c r="D90" t="s">
        <v>995</v>
      </c>
    </row>
    <row r="91" spans="1:4" x14ac:dyDescent="0.3">
      <c r="A91" s="84">
        <f t="shared" si="1"/>
        <v>83</v>
      </c>
      <c r="B91" t="s">
        <v>57</v>
      </c>
      <c r="D91" t="s">
        <v>996</v>
      </c>
    </row>
    <row r="92" spans="1:4" x14ac:dyDescent="0.3">
      <c r="A92" s="84">
        <f t="shared" si="1"/>
        <v>84</v>
      </c>
      <c r="B92" t="s">
        <v>58</v>
      </c>
      <c r="D92" t="s">
        <v>997</v>
      </c>
    </row>
    <row r="93" spans="1:4" x14ac:dyDescent="0.3">
      <c r="A93" s="84">
        <f t="shared" si="1"/>
        <v>85</v>
      </c>
      <c r="B93" t="s">
        <v>59</v>
      </c>
      <c r="D93" t="s">
        <v>998</v>
      </c>
    </row>
    <row r="94" spans="1:4" x14ac:dyDescent="0.3">
      <c r="A94" s="84">
        <f t="shared" si="1"/>
        <v>86</v>
      </c>
      <c r="B94" t="s">
        <v>60</v>
      </c>
      <c r="D94" t="s">
        <v>999</v>
      </c>
    </row>
    <row r="95" spans="1:4" x14ac:dyDescent="0.3">
      <c r="A95" s="84">
        <f t="shared" si="1"/>
        <v>87</v>
      </c>
      <c r="B95" t="s">
        <v>72</v>
      </c>
      <c r="D95" t="s">
        <v>1000</v>
      </c>
    </row>
    <row r="96" spans="1:4" x14ac:dyDescent="0.3">
      <c r="A96" s="84">
        <f t="shared" si="1"/>
        <v>88</v>
      </c>
      <c r="B96" t="s">
        <v>85</v>
      </c>
      <c r="D96" t="s">
        <v>1001</v>
      </c>
    </row>
    <row r="97" spans="1:4" x14ac:dyDescent="0.3">
      <c r="A97" s="84">
        <f t="shared" si="1"/>
        <v>89</v>
      </c>
      <c r="B97" t="s">
        <v>61</v>
      </c>
      <c r="D97" t="s">
        <v>1002</v>
      </c>
    </row>
    <row r="98" spans="1:4" x14ac:dyDescent="0.3">
      <c r="A98" s="84">
        <f t="shared" si="1"/>
        <v>90</v>
      </c>
      <c r="B98" t="s">
        <v>62</v>
      </c>
      <c r="D98" t="s">
        <v>1003</v>
      </c>
    </row>
    <row r="99" spans="1:4" x14ac:dyDescent="0.3">
      <c r="A99" s="84">
        <f t="shared" si="1"/>
        <v>91</v>
      </c>
      <c r="B99" t="s">
        <v>86</v>
      </c>
      <c r="D99" t="s">
        <v>1004</v>
      </c>
    </row>
    <row r="100" spans="1:4" x14ac:dyDescent="0.3">
      <c r="A100" s="84">
        <f t="shared" si="1"/>
        <v>92</v>
      </c>
      <c r="B100" t="s">
        <v>63</v>
      </c>
      <c r="D100" t="s">
        <v>1005</v>
      </c>
    </row>
    <row r="101" spans="1:4" x14ac:dyDescent="0.3">
      <c r="A101" s="84">
        <f t="shared" si="1"/>
        <v>93</v>
      </c>
      <c r="B101" t="s">
        <v>90</v>
      </c>
      <c r="D101" t="s">
        <v>1006</v>
      </c>
    </row>
    <row r="102" spans="1:4" x14ac:dyDescent="0.3">
      <c r="A102" s="84">
        <f t="shared" si="1"/>
        <v>94</v>
      </c>
      <c r="B102" t="s">
        <v>316</v>
      </c>
      <c r="D102" t="s">
        <v>1007</v>
      </c>
    </row>
    <row r="103" spans="1:4" x14ac:dyDescent="0.3">
      <c r="A103" s="84">
        <f t="shared" si="1"/>
        <v>95</v>
      </c>
      <c r="B103" t="s">
        <v>317</v>
      </c>
      <c r="D103" t="s">
        <v>1008</v>
      </c>
    </row>
    <row r="104" spans="1:4" x14ac:dyDescent="0.3">
      <c r="A104" s="84">
        <f t="shared" si="1"/>
        <v>96</v>
      </c>
      <c r="B104" t="s">
        <v>319</v>
      </c>
      <c r="D104" t="s">
        <v>1009</v>
      </c>
    </row>
    <row r="105" spans="1:4" x14ac:dyDescent="0.3">
      <c r="A105" s="84">
        <f t="shared" si="1"/>
        <v>97</v>
      </c>
      <c r="B105" t="s">
        <v>321</v>
      </c>
      <c r="D105" t="s">
        <v>1011</v>
      </c>
    </row>
    <row r="106" spans="1:4" x14ac:dyDescent="0.3">
      <c r="A106" s="84">
        <f t="shared" si="1"/>
        <v>98</v>
      </c>
      <c r="B106" t="s">
        <v>322</v>
      </c>
      <c r="D106" t="s">
        <v>1010</v>
      </c>
    </row>
    <row r="107" spans="1:4" x14ac:dyDescent="0.3">
      <c r="A107" s="84">
        <f t="shared" si="1"/>
        <v>99</v>
      </c>
      <c r="B107" t="s">
        <v>91</v>
      </c>
      <c r="D107" t="s">
        <v>1012</v>
      </c>
    </row>
    <row r="108" spans="1:4" x14ac:dyDescent="0.3">
      <c r="A108" s="84">
        <f t="shared" si="1"/>
        <v>100</v>
      </c>
      <c r="B108" t="s">
        <v>92</v>
      </c>
      <c r="D108" t="s">
        <v>92</v>
      </c>
    </row>
    <row r="109" spans="1:4" x14ac:dyDescent="0.3">
      <c r="A109" s="84">
        <f t="shared" si="1"/>
        <v>101</v>
      </c>
      <c r="B109" t="s">
        <v>93</v>
      </c>
      <c r="D109" t="s">
        <v>1013</v>
      </c>
    </row>
    <row r="110" spans="1:4" x14ac:dyDescent="0.3">
      <c r="A110" s="84">
        <f t="shared" si="1"/>
        <v>102</v>
      </c>
      <c r="B110" t="s">
        <v>94</v>
      </c>
      <c r="D110" t="s">
        <v>1014</v>
      </c>
    </row>
    <row r="111" spans="1:4" x14ac:dyDescent="0.3">
      <c r="A111" s="84">
        <f t="shared" si="1"/>
        <v>103</v>
      </c>
      <c r="B111" t="s">
        <v>95</v>
      </c>
      <c r="D111" t="s">
        <v>1015</v>
      </c>
    </row>
    <row r="112" spans="1:4" x14ac:dyDescent="0.3">
      <c r="A112" s="84">
        <f t="shared" si="1"/>
        <v>104</v>
      </c>
      <c r="B112" t="s">
        <v>96</v>
      </c>
      <c r="D112" t="s">
        <v>1016</v>
      </c>
    </row>
    <row r="113" spans="1:4" x14ac:dyDescent="0.3">
      <c r="A113" s="84">
        <f t="shared" si="1"/>
        <v>105</v>
      </c>
      <c r="B113" t="s">
        <v>97</v>
      </c>
      <c r="D113" t="s">
        <v>1036</v>
      </c>
    </row>
    <row r="114" spans="1:4" x14ac:dyDescent="0.3">
      <c r="A114" s="84">
        <f t="shared" si="1"/>
        <v>106</v>
      </c>
      <c r="B114" t="s">
        <v>98</v>
      </c>
      <c r="D114" t="s">
        <v>1017</v>
      </c>
    </row>
    <row r="115" spans="1:4" x14ac:dyDescent="0.3">
      <c r="A115" s="84">
        <f t="shared" si="1"/>
        <v>107</v>
      </c>
      <c r="B115" t="s">
        <v>99</v>
      </c>
      <c r="D115" t="s">
        <v>1018</v>
      </c>
    </row>
    <row r="116" spans="1:4" x14ac:dyDescent="0.3">
      <c r="A116" s="84">
        <f t="shared" si="1"/>
        <v>108</v>
      </c>
      <c r="B116" t="s">
        <v>100</v>
      </c>
      <c r="D116" t="s">
        <v>1019</v>
      </c>
    </row>
    <row r="117" spans="1:4" x14ac:dyDescent="0.3">
      <c r="A117" s="84">
        <f t="shared" si="1"/>
        <v>109</v>
      </c>
      <c r="B117" t="s">
        <v>101</v>
      </c>
      <c r="D117" t="s">
        <v>1020</v>
      </c>
    </row>
    <row r="118" spans="1:4" x14ac:dyDescent="0.3">
      <c r="A118" s="84">
        <f t="shared" si="1"/>
        <v>110</v>
      </c>
      <c r="B118" t="s">
        <v>102</v>
      </c>
      <c r="D118" t="s">
        <v>1021</v>
      </c>
    </row>
    <row r="119" spans="1:4" x14ac:dyDescent="0.3">
      <c r="A119" s="84">
        <f t="shared" si="1"/>
        <v>111</v>
      </c>
      <c r="B119" t="s">
        <v>103</v>
      </c>
      <c r="D119" t="s">
        <v>1333</v>
      </c>
    </row>
    <row r="120" spans="1:4" x14ac:dyDescent="0.3">
      <c r="A120" s="84">
        <f t="shared" si="1"/>
        <v>112</v>
      </c>
      <c r="B120" t="s">
        <v>104</v>
      </c>
      <c r="D120" t="s">
        <v>1022</v>
      </c>
    </row>
    <row r="121" spans="1:4" x14ac:dyDescent="0.3">
      <c r="A121" s="84">
        <f t="shared" si="1"/>
        <v>113</v>
      </c>
      <c r="B121" t="s">
        <v>105</v>
      </c>
      <c r="D121" t="s">
        <v>1023</v>
      </c>
    </row>
    <row r="122" spans="1:4" x14ac:dyDescent="0.3">
      <c r="A122" s="84">
        <f t="shared" si="1"/>
        <v>114</v>
      </c>
      <c r="B122" t="s">
        <v>106</v>
      </c>
      <c r="D122" t="s">
        <v>1024</v>
      </c>
    </row>
    <row r="123" spans="1:4" x14ac:dyDescent="0.3">
      <c r="A123" s="84">
        <f t="shared" si="1"/>
        <v>115</v>
      </c>
      <c r="B123" t="s">
        <v>107</v>
      </c>
      <c r="D123" t="s">
        <v>1025</v>
      </c>
    </row>
    <row r="124" spans="1:4" x14ac:dyDescent="0.3">
      <c r="A124" s="84">
        <f t="shared" si="1"/>
        <v>116</v>
      </c>
      <c r="B124" t="s">
        <v>108</v>
      </c>
      <c r="D124" t="s">
        <v>1026</v>
      </c>
    </row>
    <row r="125" spans="1:4" x14ac:dyDescent="0.3">
      <c r="A125" s="84">
        <f t="shared" si="1"/>
        <v>117</v>
      </c>
      <c r="B125" t="s">
        <v>109</v>
      </c>
      <c r="D125" t="s">
        <v>1027</v>
      </c>
    </row>
    <row r="126" spans="1:4" x14ac:dyDescent="0.3">
      <c r="A126" s="84">
        <f t="shared" si="1"/>
        <v>118</v>
      </c>
      <c r="B126" t="s">
        <v>110</v>
      </c>
      <c r="D126" t="s">
        <v>1028</v>
      </c>
    </row>
    <row r="127" spans="1:4" x14ac:dyDescent="0.3">
      <c r="A127" s="84">
        <f t="shared" si="1"/>
        <v>119</v>
      </c>
      <c r="B127" t="s">
        <v>111</v>
      </c>
      <c r="D127" t="s">
        <v>1029</v>
      </c>
    </row>
    <row r="128" spans="1:4" x14ac:dyDescent="0.3">
      <c r="A128" s="84">
        <f t="shared" si="1"/>
        <v>120</v>
      </c>
      <c r="B128" t="s">
        <v>323</v>
      </c>
      <c r="D128" t="s">
        <v>1030</v>
      </c>
    </row>
    <row r="129" spans="1:12" x14ac:dyDescent="0.3">
      <c r="A129" s="84">
        <f t="shared" si="1"/>
        <v>121</v>
      </c>
      <c r="B129" t="s">
        <v>112</v>
      </c>
      <c r="D129" t="s">
        <v>1031</v>
      </c>
    </row>
    <row r="130" spans="1:12" x14ac:dyDescent="0.3">
      <c r="A130" s="84">
        <f t="shared" si="1"/>
        <v>122</v>
      </c>
      <c r="B130" t="s">
        <v>113</v>
      </c>
      <c r="D130" t="s">
        <v>1037</v>
      </c>
    </row>
    <row r="131" spans="1:12" x14ac:dyDescent="0.3">
      <c r="A131" s="84">
        <f t="shared" si="1"/>
        <v>123</v>
      </c>
      <c r="B131" t="s">
        <v>324</v>
      </c>
      <c r="D131" t="s">
        <v>1032</v>
      </c>
    </row>
    <row r="132" spans="1:12" x14ac:dyDescent="0.3">
      <c r="A132" s="84">
        <f t="shared" si="1"/>
        <v>124</v>
      </c>
      <c r="B132" t="s">
        <v>114</v>
      </c>
      <c r="D132" t="s">
        <v>1033</v>
      </c>
    </row>
    <row r="133" spans="1:12" x14ac:dyDescent="0.3">
      <c r="A133" s="84">
        <f t="shared" si="1"/>
        <v>125</v>
      </c>
      <c r="B133" t="s">
        <v>115</v>
      </c>
      <c r="D133" t="s">
        <v>1034</v>
      </c>
    </row>
    <row r="134" spans="1:12" x14ac:dyDescent="0.3">
      <c r="A134" s="84">
        <f t="shared" si="1"/>
        <v>126</v>
      </c>
      <c r="B134" t="s">
        <v>326</v>
      </c>
      <c r="D134" t="s">
        <v>1035</v>
      </c>
    </row>
    <row r="135" spans="1:12" x14ac:dyDescent="0.3">
      <c r="A135" s="84">
        <f t="shared" si="1"/>
        <v>127</v>
      </c>
      <c r="B135" t="s">
        <v>325</v>
      </c>
      <c r="D135" t="s">
        <v>1334</v>
      </c>
    </row>
    <row r="136" spans="1:12" x14ac:dyDescent="0.3">
      <c r="A136" s="84">
        <f t="shared" si="1"/>
        <v>128</v>
      </c>
      <c r="B136" t="s">
        <v>327</v>
      </c>
      <c r="D136" t="s">
        <v>1335</v>
      </c>
    </row>
    <row r="137" spans="1:12" x14ac:dyDescent="0.3">
      <c r="A137" s="84">
        <f t="shared" si="1"/>
        <v>129</v>
      </c>
      <c r="B137" t="s">
        <v>116</v>
      </c>
      <c r="D137" t="s">
        <v>1336</v>
      </c>
    </row>
    <row r="138" spans="1:12" x14ac:dyDescent="0.3">
      <c r="A138" s="84">
        <f t="shared" si="1"/>
        <v>130</v>
      </c>
      <c r="B138" t="s">
        <v>117</v>
      </c>
      <c r="D138" t="s">
        <v>1075</v>
      </c>
    </row>
    <row r="139" spans="1:12" x14ac:dyDescent="0.3">
      <c r="A139" s="84">
        <f t="shared" ref="A139:A202" si="2">A138+1</f>
        <v>131</v>
      </c>
      <c r="B139" t="s">
        <v>328</v>
      </c>
      <c r="D139" t="s">
        <v>1076</v>
      </c>
    </row>
    <row r="140" spans="1:12" x14ac:dyDescent="0.3">
      <c r="A140" s="84">
        <f t="shared" si="2"/>
        <v>132</v>
      </c>
      <c r="B140" t="s">
        <v>118</v>
      </c>
      <c r="D140" t="s">
        <v>1038</v>
      </c>
      <c r="L140" t="s">
        <v>1039</v>
      </c>
    </row>
    <row r="141" spans="1:12" x14ac:dyDescent="0.3">
      <c r="A141" s="84">
        <f t="shared" si="2"/>
        <v>133</v>
      </c>
      <c r="B141" s="82" t="s">
        <v>1074</v>
      </c>
      <c r="L141" t="s">
        <v>1040</v>
      </c>
    </row>
    <row r="142" spans="1:12" x14ac:dyDescent="0.3">
      <c r="A142" s="84">
        <f t="shared" si="2"/>
        <v>134</v>
      </c>
      <c r="B142" t="s">
        <v>119</v>
      </c>
      <c r="D142" t="s">
        <v>1041</v>
      </c>
      <c r="L142" t="s">
        <v>1040</v>
      </c>
    </row>
    <row r="143" spans="1:12" x14ac:dyDescent="0.3">
      <c r="A143" s="84">
        <f t="shared" si="2"/>
        <v>135</v>
      </c>
      <c r="B143" t="s">
        <v>120</v>
      </c>
      <c r="D143" t="s">
        <v>1042</v>
      </c>
      <c r="L143" t="s">
        <v>1040</v>
      </c>
    </row>
    <row r="144" spans="1:12" x14ac:dyDescent="0.3">
      <c r="A144" s="84">
        <f t="shared" si="2"/>
        <v>136</v>
      </c>
      <c r="B144" t="s">
        <v>329</v>
      </c>
      <c r="D144" t="s">
        <v>1043</v>
      </c>
    </row>
    <row r="145" spans="1:4" x14ac:dyDescent="0.3">
      <c r="A145" s="84">
        <f t="shared" si="2"/>
        <v>137</v>
      </c>
      <c r="B145" t="s">
        <v>121</v>
      </c>
      <c r="D145" t="s">
        <v>1044</v>
      </c>
    </row>
    <row r="146" spans="1:4" x14ac:dyDescent="0.3">
      <c r="A146" s="84">
        <f t="shared" si="2"/>
        <v>138</v>
      </c>
      <c r="B146" t="s">
        <v>122</v>
      </c>
      <c r="D146" t="s">
        <v>1045</v>
      </c>
    </row>
    <row r="147" spans="1:4" x14ac:dyDescent="0.3">
      <c r="A147" s="84">
        <f t="shared" si="2"/>
        <v>139</v>
      </c>
      <c r="B147" t="s">
        <v>123</v>
      </c>
      <c r="D147" t="s">
        <v>1046</v>
      </c>
    </row>
    <row r="148" spans="1:4" x14ac:dyDescent="0.3">
      <c r="A148" s="84">
        <f t="shared" si="2"/>
        <v>140</v>
      </c>
      <c r="B148" t="s">
        <v>124</v>
      </c>
      <c r="D148" t="s">
        <v>1047</v>
      </c>
    </row>
    <row r="149" spans="1:4" x14ac:dyDescent="0.3">
      <c r="A149" s="84">
        <f t="shared" si="2"/>
        <v>141</v>
      </c>
      <c r="B149" t="s">
        <v>125</v>
      </c>
      <c r="D149" t="s">
        <v>1048</v>
      </c>
    </row>
    <row r="150" spans="1:4" x14ac:dyDescent="0.3">
      <c r="A150" s="84">
        <f t="shared" si="2"/>
        <v>142</v>
      </c>
      <c r="B150" t="s">
        <v>330</v>
      </c>
      <c r="D150" t="s">
        <v>1077</v>
      </c>
    </row>
    <row r="151" spans="1:4" x14ac:dyDescent="0.3">
      <c r="A151" s="84">
        <f t="shared" si="2"/>
        <v>143</v>
      </c>
      <c r="B151" t="s">
        <v>331</v>
      </c>
      <c r="D151" t="s">
        <v>1049</v>
      </c>
    </row>
    <row r="152" spans="1:4" x14ac:dyDescent="0.3">
      <c r="A152" s="84">
        <f t="shared" si="2"/>
        <v>144</v>
      </c>
      <c r="B152" t="s">
        <v>126</v>
      </c>
      <c r="D152" t="s">
        <v>1050</v>
      </c>
    </row>
    <row r="153" spans="1:4" x14ac:dyDescent="0.3">
      <c r="A153" s="84">
        <f t="shared" si="2"/>
        <v>145</v>
      </c>
      <c r="B153" t="s">
        <v>127</v>
      </c>
      <c r="D153" t="s">
        <v>1051</v>
      </c>
    </row>
    <row r="154" spans="1:4" x14ac:dyDescent="0.3">
      <c r="A154" s="84">
        <f t="shared" si="2"/>
        <v>146</v>
      </c>
      <c r="B154" t="s">
        <v>128</v>
      </c>
      <c r="D154" t="s">
        <v>1052</v>
      </c>
    </row>
    <row r="155" spans="1:4" x14ac:dyDescent="0.3">
      <c r="A155" s="84">
        <f t="shared" si="2"/>
        <v>147</v>
      </c>
      <c r="B155" t="s">
        <v>129</v>
      </c>
      <c r="D155" t="s">
        <v>1078</v>
      </c>
    </row>
    <row r="156" spans="1:4" x14ac:dyDescent="0.3">
      <c r="A156" s="84">
        <f t="shared" si="2"/>
        <v>148</v>
      </c>
      <c r="B156" t="s">
        <v>130</v>
      </c>
      <c r="D156" t="s">
        <v>1053</v>
      </c>
    </row>
    <row r="157" spans="1:4" x14ac:dyDescent="0.3">
      <c r="A157" s="84">
        <f t="shared" si="2"/>
        <v>149</v>
      </c>
      <c r="B157" t="s">
        <v>332</v>
      </c>
      <c r="D157" t="s">
        <v>1054</v>
      </c>
    </row>
    <row r="158" spans="1:4" x14ac:dyDescent="0.3">
      <c r="A158" s="84">
        <f t="shared" si="2"/>
        <v>150</v>
      </c>
      <c r="B158" t="s">
        <v>131</v>
      </c>
      <c r="D158" t="s">
        <v>1055</v>
      </c>
    </row>
    <row r="159" spans="1:4" x14ac:dyDescent="0.3">
      <c r="A159" s="84">
        <f t="shared" si="2"/>
        <v>151</v>
      </c>
      <c r="B159" t="s">
        <v>132</v>
      </c>
      <c r="D159" t="s">
        <v>1056</v>
      </c>
    </row>
    <row r="160" spans="1:4" x14ac:dyDescent="0.3">
      <c r="A160" s="84">
        <f t="shared" si="2"/>
        <v>152</v>
      </c>
      <c r="B160" t="s">
        <v>1079</v>
      </c>
      <c r="D160" t="s">
        <v>1056</v>
      </c>
    </row>
    <row r="161" spans="1:4" x14ac:dyDescent="0.3">
      <c r="A161" s="84">
        <f t="shared" si="2"/>
        <v>153</v>
      </c>
      <c r="B161" t="s">
        <v>133</v>
      </c>
      <c r="D161" t="s">
        <v>1057</v>
      </c>
    </row>
    <row r="162" spans="1:4" x14ac:dyDescent="0.3">
      <c r="A162" s="84">
        <f t="shared" si="2"/>
        <v>154</v>
      </c>
      <c r="B162" t="s">
        <v>134</v>
      </c>
      <c r="D162" t="s">
        <v>1058</v>
      </c>
    </row>
    <row r="163" spans="1:4" x14ac:dyDescent="0.3">
      <c r="A163" s="84">
        <f t="shared" si="2"/>
        <v>155</v>
      </c>
      <c r="B163" t="s">
        <v>135</v>
      </c>
      <c r="D163" t="s">
        <v>1059</v>
      </c>
    </row>
    <row r="164" spans="1:4" x14ac:dyDescent="0.3">
      <c r="A164" s="84">
        <f t="shared" si="2"/>
        <v>156</v>
      </c>
      <c r="B164" t="s">
        <v>136</v>
      </c>
      <c r="D164" t="s">
        <v>1060</v>
      </c>
    </row>
    <row r="165" spans="1:4" x14ac:dyDescent="0.3">
      <c r="A165" s="84">
        <f t="shared" si="2"/>
        <v>157</v>
      </c>
      <c r="B165" t="s">
        <v>137</v>
      </c>
      <c r="D165" t="s">
        <v>1061</v>
      </c>
    </row>
    <row r="166" spans="1:4" x14ac:dyDescent="0.3">
      <c r="A166" s="84">
        <f t="shared" si="2"/>
        <v>158</v>
      </c>
      <c r="B166" t="s">
        <v>138</v>
      </c>
      <c r="D166" t="s">
        <v>1062</v>
      </c>
    </row>
    <row r="167" spans="1:4" x14ac:dyDescent="0.3">
      <c r="A167" s="84">
        <f t="shared" si="2"/>
        <v>159</v>
      </c>
      <c r="B167" t="s">
        <v>139</v>
      </c>
      <c r="D167" t="s">
        <v>1063</v>
      </c>
    </row>
    <row r="168" spans="1:4" x14ac:dyDescent="0.3">
      <c r="A168" s="84">
        <f t="shared" si="2"/>
        <v>160</v>
      </c>
      <c r="B168" t="s">
        <v>140</v>
      </c>
      <c r="D168" t="s">
        <v>1064</v>
      </c>
    </row>
    <row r="169" spans="1:4" x14ac:dyDescent="0.3">
      <c r="A169" s="84">
        <f t="shared" si="2"/>
        <v>161</v>
      </c>
      <c r="B169" t="s">
        <v>141</v>
      </c>
      <c r="D169" t="s">
        <v>1065</v>
      </c>
    </row>
    <row r="170" spans="1:4" x14ac:dyDescent="0.3">
      <c r="A170" s="84">
        <f t="shared" si="2"/>
        <v>162</v>
      </c>
      <c r="B170" t="s">
        <v>142</v>
      </c>
      <c r="D170" t="s">
        <v>1066</v>
      </c>
    </row>
    <row r="171" spans="1:4" x14ac:dyDescent="0.3">
      <c r="A171" s="84">
        <f t="shared" si="2"/>
        <v>163</v>
      </c>
      <c r="B171" t="s">
        <v>143</v>
      </c>
      <c r="D171" t="s">
        <v>1067</v>
      </c>
    </row>
    <row r="172" spans="1:4" x14ac:dyDescent="0.3">
      <c r="A172" s="84">
        <f t="shared" si="2"/>
        <v>164</v>
      </c>
      <c r="B172" t="s">
        <v>144</v>
      </c>
      <c r="D172" t="s">
        <v>1080</v>
      </c>
    </row>
    <row r="173" spans="1:4" x14ac:dyDescent="0.3">
      <c r="A173" s="84">
        <f t="shared" si="2"/>
        <v>165</v>
      </c>
      <c r="B173" t="s">
        <v>145</v>
      </c>
      <c r="D173" t="s">
        <v>1068</v>
      </c>
    </row>
    <row r="174" spans="1:4" x14ac:dyDescent="0.3">
      <c r="A174" s="84">
        <f t="shared" si="2"/>
        <v>166</v>
      </c>
      <c r="B174" t="s">
        <v>146</v>
      </c>
      <c r="D174" t="s">
        <v>1069</v>
      </c>
    </row>
    <row r="175" spans="1:4" x14ac:dyDescent="0.3">
      <c r="A175" s="84">
        <f t="shared" si="2"/>
        <v>167</v>
      </c>
      <c r="B175" t="s">
        <v>333</v>
      </c>
      <c r="D175" t="s">
        <v>1070</v>
      </c>
    </row>
    <row r="176" spans="1:4" x14ac:dyDescent="0.3">
      <c r="A176" s="84">
        <f t="shared" si="2"/>
        <v>168</v>
      </c>
      <c r="B176" t="s">
        <v>147</v>
      </c>
      <c r="D176" t="s">
        <v>1071</v>
      </c>
    </row>
    <row r="177" spans="1:4" x14ac:dyDescent="0.3">
      <c r="A177" s="84">
        <f t="shared" si="2"/>
        <v>169</v>
      </c>
      <c r="B177" t="s">
        <v>148</v>
      </c>
      <c r="D177" t="s">
        <v>1072</v>
      </c>
    </row>
    <row r="178" spans="1:4" x14ac:dyDescent="0.3">
      <c r="A178" s="84">
        <f t="shared" si="2"/>
        <v>170</v>
      </c>
      <c r="B178" t="s">
        <v>334</v>
      </c>
      <c r="D178" t="s">
        <v>1073</v>
      </c>
    </row>
    <row r="179" spans="1:4" x14ac:dyDescent="0.3">
      <c r="A179" s="84">
        <f t="shared" si="2"/>
        <v>171</v>
      </c>
      <c r="B179" t="s">
        <v>149</v>
      </c>
      <c r="D179" t="s">
        <v>1081</v>
      </c>
    </row>
    <row r="180" spans="1:4" x14ac:dyDescent="0.3">
      <c r="A180" s="84">
        <f t="shared" si="2"/>
        <v>172</v>
      </c>
      <c r="B180" t="s">
        <v>150</v>
      </c>
      <c r="D180" t="s">
        <v>1116</v>
      </c>
    </row>
    <row r="181" spans="1:4" x14ac:dyDescent="0.3">
      <c r="A181" s="84">
        <f t="shared" si="2"/>
        <v>173</v>
      </c>
      <c r="B181" t="s">
        <v>151</v>
      </c>
      <c r="D181" t="s">
        <v>1082</v>
      </c>
    </row>
    <row r="182" spans="1:4" x14ac:dyDescent="0.3">
      <c r="A182" s="84">
        <f t="shared" si="2"/>
        <v>174</v>
      </c>
      <c r="B182" t="s">
        <v>152</v>
      </c>
      <c r="D182" t="s">
        <v>1083</v>
      </c>
    </row>
    <row r="183" spans="1:4" x14ac:dyDescent="0.3">
      <c r="A183" s="84">
        <f t="shared" si="2"/>
        <v>175</v>
      </c>
      <c r="B183" t="s">
        <v>153</v>
      </c>
      <c r="D183" t="s">
        <v>1084</v>
      </c>
    </row>
    <row r="184" spans="1:4" x14ac:dyDescent="0.3">
      <c r="A184" s="84">
        <f t="shared" si="2"/>
        <v>176</v>
      </c>
      <c r="B184" t="s">
        <v>154</v>
      </c>
      <c r="D184" t="s">
        <v>1117</v>
      </c>
    </row>
    <row r="185" spans="1:4" x14ac:dyDescent="0.3">
      <c r="A185" s="84">
        <f t="shared" si="2"/>
        <v>177</v>
      </c>
      <c r="B185" t="s">
        <v>155</v>
      </c>
      <c r="D185" t="s">
        <v>1085</v>
      </c>
    </row>
    <row r="186" spans="1:4" x14ac:dyDescent="0.3">
      <c r="A186" s="84">
        <f t="shared" si="2"/>
        <v>178</v>
      </c>
      <c r="B186" t="s">
        <v>156</v>
      </c>
      <c r="D186" t="s">
        <v>1086</v>
      </c>
    </row>
    <row r="187" spans="1:4" x14ac:dyDescent="0.3">
      <c r="A187" s="84">
        <f t="shared" si="2"/>
        <v>179</v>
      </c>
      <c r="B187" t="s">
        <v>157</v>
      </c>
      <c r="D187" t="s">
        <v>1087</v>
      </c>
    </row>
    <row r="188" spans="1:4" x14ac:dyDescent="0.3">
      <c r="A188" s="84">
        <f t="shared" si="2"/>
        <v>180</v>
      </c>
      <c r="B188" t="s">
        <v>335</v>
      </c>
      <c r="D188" t="s">
        <v>1088</v>
      </c>
    </row>
    <row r="189" spans="1:4" x14ac:dyDescent="0.3">
      <c r="A189" s="84">
        <f t="shared" si="2"/>
        <v>181</v>
      </c>
      <c r="B189" t="s">
        <v>158</v>
      </c>
      <c r="D189" t="s">
        <v>1089</v>
      </c>
    </row>
    <row r="190" spans="1:4" x14ac:dyDescent="0.3">
      <c r="A190" s="84">
        <f t="shared" si="2"/>
        <v>182</v>
      </c>
      <c r="B190" t="s">
        <v>159</v>
      </c>
      <c r="D190" t="s">
        <v>1090</v>
      </c>
    </row>
    <row r="191" spans="1:4" x14ac:dyDescent="0.3">
      <c r="A191" s="84">
        <f t="shared" si="2"/>
        <v>183</v>
      </c>
      <c r="B191" t="s">
        <v>160</v>
      </c>
      <c r="D191" t="s">
        <v>1091</v>
      </c>
    </row>
    <row r="192" spans="1:4" x14ac:dyDescent="0.3">
      <c r="A192" s="84">
        <f t="shared" si="2"/>
        <v>184</v>
      </c>
      <c r="B192" t="s">
        <v>161</v>
      </c>
      <c r="D192" t="s">
        <v>1092</v>
      </c>
    </row>
    <row r="193" spans="1:4" x14ac:dyDescent="0.3">
      <c r="A193" s="84">
        <f t="shared" si="2"/>
        <v>185</v>
      </c>
      <c r="B193" t="s">
        <v>162</v>
      </c>
      <c r="D193" t="s">
        <v>1093</v>
      </c>
    </row>
    <row r="194" spans="1:4" x14ac:dyDescent="0.3">
      <c r="A194" s="84">
        <f t="shared" si="2"/>
        <v>186</v>
      </c>
      <c r="B194" t="s">
        <v>336</v>
      </c>
      <c r="D194" t="s">
        <v>1094</v>
      </c>
    </row>
    <row r="195" spans="1:4" x14ac:dyDescent="0.3">
      <c r="A195" s="84">
        <f t="shared" si="2"/>
        <v>187</v>
      </c>
      <c r="B195" t="s">
        <v>163</v>
      </c>
      <c r="D195" t="s">
        <v>1095</v>
      </c>
    </row>
    <row r="196" spans="1:4" x14ac:dyDescent="0.3">
      <c r="A196" s="84">
        <f t="shared" si="2"/>
        <v>188</v>
      </c>
      <c r="B196" t="s">
        <v>164</v>
      </c>
      <c r="D196" t="s">
        <v>1096</v>
      </c>
    </row>
    <row r="197" spans="1:4" x14ac:dyDescent="0.3">
      <c r="A197" s="84">
        <f t="shared" si="2"/>
        <v>189</v>
      </c>
      <c r="B197" t="s">
        <v>337</v>
      </c>
      <c r="D197" t="s">
        <v>1347</v>
      </c>
    </row>
    <row r="198" spans="1:4" x14ac:dyDescent="0.3">
      <c r="A198" s="84">
        <f t="shared" si="2"/>
        <v>190</v>
      </c>
      <c r="B198" t="s">
        <v>165</v>
      </c>
      <c r="D198" t="s">
        <v>1097</v>
      </c>
    </row>
    <row r="199" spans="1:4" x14ac:dyDescent="0.3">
      <c r="A199" s="84">
        <f t="shared" si="2"/>
        <v>191</v>
      </c>
      <c r="B199" t="s">
        <v>166</v>
      </c>
      <c r="D199" t="s">
        <v>1118</v>
      </c>
    </row>
    <row r="200" spans="1:4" x14ac:dyDescent="0.3">
      <c r="A200" s="84">
        <f t="shared" si="2"/>
        <v>192</v>
      </c>
      <c r="B200" t="s">
        <v>167</v>
      </c>
      <c r="D200" t="s">
        <v>1119</v>
      </c>
    </row>
    <row r="201" spans="1:4" x14ac:dyDescent="0.3">
      <c r="A201" s="84">
        <f t="shared" si="2"/>
        <v>193</v>
      </c>
      <c r="B201" t="s">
        <v>168</v>
      </c>
      <c r="D201" t="s">
        <v>1120</v>
      </c>
    </row>
    <row r="202" spans="1:4" x14ac:dyDescent="0.3">
      <c r="A202" s="84">
        <f t="shared" si="2"/>
        <v>194</v>
      </c>
      <c r="B202" t="s">
        <v>169</v>
      </c>
      <c r="D202" t="s">
        <v>1098</v>
      </c>
    </row>
    <row r="203" spans="1:4" x14ac:dyDescent="0.3">
      <c r="A203" s="84">
        <f t="shared" ref="A203:A267" si="3">A202+1</f>
        <v>195</v>
      </c>
      <c r="B203" t="s">
        <v>338</v>
      </c>
      <c r="D203" t="s">
        <v>1099</v>
      </c>
    </row>
    <row r="204" spans="1:4" x14ac:dyDescent="0.3">
      <c r="A204" s="84">
        <f t="shared" si="3"/>
        <v>196</v>
      </c>
      <c r="B204" t="s">
        <v>339</v>
      </c>
      <c r="D204" t="s">
        <v>1100</v>
      </c>
    </row>
    <row r="205" spans="1:4" x14ac:dyDescent="0.3">
      <c r="A205" s="84">
        <f t="shared" si="3"/>
        <v>197</v>
      </c>
      <c r="B205" t="s">
        <v>170</v>
      </c>
      <c r="D205" t="s">
        <v>1101</v>
      </c>
    </row>
    <row r="206" spans="1:4" x14ac:dyDescent="0.3">
      <c r="A206" s="84">
        <f t="shared" si="3"/>
        <v>198</v>
      </c>
      <c r="B206" t="s">
        <v>171</v>
      </c>
      <c r="D206" t="s">
        <v>1102</v>
      </c>
    </row>
    <row r="207" spans="1:4" x14ac:dyDescent="0.3">
      <c r="A207" s="84">
        <f t="shared" si="3"/>
        <v>199</v>
      </c>
      <c r="B207" t="s">
        <v>172</v>
      </c>
      <c r="D207" t="s">
        <v>1103</v>
      </c>
    </row>
    <row r="208" spans="1:4" x14ac:dyDescent="0.3">
      <c r="A208" s="84">
        <f t="shared" si="3"/>
        <v>200</v>
      </c>
      <c r="B208" t="s">
        <v>173</v>
      </c>
      <c r="D208" t="s">
        <v>1104</v>
      </c>
    </row>
    <row r="209" spans="1:4" x14ac:dyDescent="0.3">
      <c r="A209" s="84">
        <f t="shared" si="3"/>
        <v>201</v>
      </c>
      <c r="B209" t="s">
        <v>340</v>
      </c>
      <c r="D209" t="s">
        <v>1105</v>
      </c>
    </row>
    <row r="210" spans="1:4" x14ac:dyDescent="0.3">
      <c r="A210" s="84">
        <f t="shared" si="3"/>
        <v>202</v>
      </c>
      <c r="B210" t="s">
        <v>341</v>
      </c>
      <c r="D210" t="s">
        <v>1106</v>
      </c>
    </row>
    <row r="211" spans="1:4" x14ac:dyDescent="0.3">
      <c r="A211" s="84">
        <f t="shared" si="3"/>
        <v>203</v>
      </c>
      <c r="B211" t="s">
        <v>174</v>
      </c>
      <c r="D211" t="s">
        <v>1107</v>
      </c>
    </row>
    <row r="212" spans="1:4" x14ac:dyDescent="0.3">
      <c r="A212" s="84">
        <f t="shared" si="3"/>
        <v>204</v>
      </c>
      <c r="B212" t="s">
        <v>175</v>
      </c>
      <c r="D212" t="s">
        <v>1108</v>
      </c>
    </row>
    <row r="213" spans="1:4" x14ac:dyDescent="0.3">
      <c r="A213" s="84">
        <f t="shared" si="3"/>
        <v>205</v>
      </c>
      <c r="B213" t="s">
        <v>176</v>
      </c>
      <c r="D213" t="s">
        <v>1109</v>
      </c>
    </row>
    <row r="214" spans="1:4" x14ac:dyDescent="0.3">
      <c r="A214" s="84">
        <f t="shared" si="3"/>
        <v>206</v>
      </c>
      <c r="B214" t="s">
        <v>178</v>
      </c>
      <c r="D214" t="s">
        <v>1110</v>
      </c>
    </row>
    <row r="215" spans="1:4" x14ac:dyDescent="0.3">
      <c r="A215" s="84">
        <f t="shared" si="3"/>
        <v>207</v>
      </c>
      <c r="B215" t="s">
        <v>177</v>
      </c>
      <c r="D215" t="s">
        <v>1111</v>
      </c>
    </row>
    <row r="216" spans="1:4" x14ac:dyDescent="0.3">
      <c r="A216" s="84">
        <f t="shared" si="3"/>
        <v>208</v>
      </c>
      <c r="B216" t="s">
        <v>179</v>
      </c>
      <c r="D216" t="s">
        <v>1112</v>
      </c>
    </row>
    <row r="217" spans="1:4" x14ac:dyDescent="0.3">
      <c r="A217" s="84">
        <f t="shared" si="3"/>
        <v>209</v>
      </c>
      <c r="B217" t="s">
        <v>180</v>
      </c>
      <c r="D217" t="s">
        <v>1113</v>
      </c>
    </row>
    <row r="218" spans="1:4" x14ac:dyDescent="0.3">
      <c r="A218" s="84">
        <f t="shared" si="3"/>
        <v>210</v>
      </c>
      <c r="B218" t="s">
        <v>342</v>
      </c>
      <c r="D218" t="s">
        <v>1114</v>
      </c>
    </row>
    <row r="219" spans="1:4" x14ac:dyDescent="0.3">
      <c r="A219" s="84">
        <f t="shared" si="3"/>
        <v>211</v>
      </c>
      <c r="B219" t="s">
        <v>343</v>
      </c>
      <c r="D219" t="s">
        <v>1115</v>
      </c>
    </row>
    <row r="220" spans="1:4" x14ac:dyDescent="0.3">
      <c r="A220" s="84">
        <f t="shared" si="3"/>
        <v>212</v>
      </c>
      <c r="B220" t="s">
        <v>181</v>
      </c>
      <c r="D220" t="s">
        <v>1121</v>
      </c>
    </row>
    <row r="221" spans="1:4" x14ac:dyDescent="0.3">
      <c r="A221" s="84">
        <f t="shared" si="3"/>
        <v>213</v>
      </c>
      <c r="B221" t="s">
        <v>182</v>
      </c>
      <c r="D221" t="s">
        <v>1122</v>
      </c>
    </row>
    <row r="222" spans="1:4" x14ac:dyDescent="0.3">
      <c r="A222" s="84">
        <f t="shared" si="3"/>
        <v>214</v>
      </c>
      <c r="B222" t="s">
        <v>183</v>
      </c>
      <c r="D222" t="s">
        <v>1123</v>
      </c>
    </row>
    <row r="223" spans="1:4" x14ac:dyDescent="0.3">
      <c r="A223" s="84">
        <f t="shared" si="3"/>
        <v>215</v>
      </c>
      <c r="B223" t="s">
        <v>184</v>
      </c>
      <c r="D223" t="s">
        <v>1124</v>
      </c>
    </row>
    <row r="224" spans="1:4" x14ac:dyDescent="0.3">
      <c r="A224" s="84">
        <f t="shared" si="3"/>
        <v>216</v>
      </c>
      <c r="B224" t="s">
        <v>185</v>
      </c>
      <c r="D224" t="s">
        <v>1125</v>
      </c>
    </row>
    <row r="225" spans="1:4" x14ac:dyDescent="0.3">
      <c r="A225" s="84">
        <f t="shared" si="3"/>
        <v>217</v>
      </c>
      <c r="B225" t="s">
        <v>186</v>
      </c>
      <c r="D225" t="s">
        <v>1126</v>
      </c>
    </row>
    <row r="226" spans="1:4" x14ac:dyDescent="0.3">
      <c r="A226" s="84">
        <f t="shared" si="3"/>
        <v>218</v>
      </c>
      <c r="B226" t="s">
        <v>344</v>
      </c>
      <c r="D226" t="s">
        <v>1127</v>
      </c>
    </row>
    <row r="227" spans="1:4" x14ac:dyDescent="0.3">
      <c r="A227" s="84">
        <f t="shared" si="3"/>
        <v>219</v>
      </c>
      <c r="B227" t="s">
        <v>187</v>
      </c>
      <c r="D227" t="s">
        <v>1128</v>
      </c>
    </row>
    <row r="228" spans="1:4" x14ac:dyDescent="0.3">
      <c r="A228" s="84">
        <f t="shared" si="3"/>
        <v>220</v>
      </c>
      <c r="B228" t="s">
        <v>345</v>
      </c>
      <c r="D228" t="s">
        <v>1129</v>
      </c>
    </row>
    <row r="229" spans="1:4" x14ac:dyDescent="0.3">
      <c r="A229" s="84">
        <f t="shared" si="3"/>
        <v>221</v>
      </c>
      <c r="B229" t="s">
        <v>188</v>
      </c>
      <c r="D229" t="s">
        <v>1130</v>
      </c>
    </row>
    <row r="230" spans="1:4" x14ac:dyDescent="0.3">
      <c r="A230" s="84">
        <f t="shared" si="3"/>
        <v>222</v>
      </c>
      <c r="B230" t="s">
        <v>189</v>
      </c>
      <c r="D230" t="s">
        <v>1131</v>
      </c>
    </row>
    <row r="231" spans="1:4" x14ac:dyDescent="0.3">
      <c r="A231" s="84">
        <f t="shared" si="3"/>
        <v>223</v>
      </c>
      <c r="B231" t="s">
        <v>190</v>
      </c>
      <c r="D231" t="s">
        <v>1132</v>
      </c>
    </row>
    <row r="232" spans="1:4" x14ac:dyDescent="0.3">
      <c r="A232" s="84">
        <f t="shared" si="3"/>
        <v>224</v>
      </c>
      <c r="B232" t="s">
        <v>346</v>
      </c>
      <c r="D232" t="s">
        <v>1133</v>
      </c>
    </row>
    <row r="233" spans="1:4" x14ac:dyDescent="0.3">
      <c r="A233" s="84">
        <f t="shared" si="3"/>
        <v>225</v>
      </c>
      <c r="B233" t="s">
        <v>191</v>
      </c>
      <c r="D233" t="s">
        <v>1134</v>
      </c>
    </row>
    <row r="234" spans="1:4" x14ac:dyDescent="0.3">
      <c r="A234" s="84">
        <f t="shared" si="3"/>
        <v>226</v>
      </c>
      <c r="B234" t="s">
        <v>192</v>
      </c>
      <c r="D234" t="s">
        <v>1135</v>
      </c>
    </row>
    <row r="235" spans="1:4" ht="14.4" customHeight="1" x14ac:dyDescent="0.3">
      <c r="A235" s="84">
        <f t="shared" si="3"/>
        <v>227</v>
      </c>
      <c r="B235" t="s">
        <v>193</v>
      </c>
      <c r="D235" t="s">
        <v>1337</v>
      </c>
    </row>
    <row r="236" spans="1:4" x14ac:dyDescent="0.3">
      <c r="A236" s="84">
        <f t="shared" si="3"/>
        <v>228</v>
      </c>
      <c r="B236" t="s">
        <v>194</v>
      </c>
      <c r="D236" t="s">
        <v>1136</v>
      </c>
    </row>
    <row r="237" spans="1:4" x14ac:dyDescent="0.3">
      <c r="A237" s="84">
        <f t="shared" si="3"/>
        <v>229</v>
      </c>
      <c r="B237" t="s">
        <v>195</v>
      </c>
      <c r="D237" t="s">
        <v>1137</v>
      </c>
    </row>
    <row r="238" spans="1:4" x14ac:dyDescent="0.3">
      <c r="A238" s="84">
        <f t="shared" si="3"/>
        <v>230</v>
      </c>
      <c r="B238" t="s">
        <v>196</v>
      </c>
      <c r="D238" t="s">
        <v>1138</v>
      </c>
    </row>
    <row r="239" spans="1:4" x14ac:dyDescent="0.3">
      <c r="A239" s="84">
        <f t="shared" si="3"/>
        <v>231</v>
      </c>
      <c r="B239" t="s">
        <v>197</v>
      </c>
      <c r="D239" t="s">
        <v>1139</v>
      </c>
    </row>
    <row r="240" spans="1:4" x14ac:dyDescent="0.3">
      <c r="A240" s="84">
        <f t="shared" si="3"/>
        <v>232</v>
      </c>
      <c r="B240" t="s">
        <v>198</v>
      </c>
      <c r="D240" t="s">
        <v>1140</v>
      </c>
    </row>
    <row r="241" spans="1:4" x14ac:dyDescent="0.3">
      <c r="A241" s="84">
        <f t="shared" si="3"/>
        <v>233</v>
      </c>
      <c r="B241" t="s">
        <v>199</v>
      </c>
      <c r="D241" t="s">
        <v>1141</v>
      </c>
    </row>
    <row r="242" spans="1:4" x14ac:dyDescent="0.3">
      <c r="A242" s="84">
        <f t="shared" si="3"/>
        <v>234</v>
      </c>
      <c r="B242" t="s">
        <v>200</v>
      </c>
      <c r="D242" t="s">
        <v>1142</v>
      </c>
    </row>
    <row r="243" spans="1:4" x14ac:dyDescent="0.3">
      <c r="A243" s="84">
        <f t="shared" si="3"/>
        <v>235</v>
      </c>
      <c r="B243" t="s">
        <v>347</v>
      </c>
      <c r="D243" t="s">
        <v>1143</v>
      </c>
    </row>
    <row r="244" spans="1:4" x14ac:dyDescent="0.3">
      <c r="A244" s="84">
        <f t="shared" si="3"/>
        <v>236</v>
      </c>
      <c r="B244" t="s">
        <v>348</v>
      </c>
      <c r="D244" t="s">
        <v>1144</v>
      </c>
    </row>
    <row r="245" spans="1:4" x14ac:dyDescent="0.3">
      <c r="A245" s="84">
        <f t="shared" si="3"/>
        <v>237</v>
      </c>
      <c r="B245" t="s">
        <v>349</v>
      </c>
      <c r="D245" t="s">
        <v>1145</v>
      </c>
    </row>
    <row r="246" spans="1:4" x14ac:dyDescent="0.3">
      <c r="A246" s="84">
        <f t="shared" si="3"/>
        <v>238</v>
      </c>
      <c r="B246" t="s">
        <v>201</v>
      </c>
      <c r="D246" t="s">
        <v>1146</v>
      </c>
    </row>
    <row r="247" spans="1:4" x14ac:dyDescent="0.3">
      <c r="A247" s="84">
        <f t="shared" si="3"/>
        <v>239</v>
      </c>
      <c r="B247" t="s">
        <v>202</v>
      </c>
      <c r="D247" t="s">
        <v>1147</v>
      </c>
    </row>
    <row r="248" spans="1:4" x14ac:dyDescent="0.3">
      <c r="A248" s="84">
        <f t="shared" si="3"/>
        <v>240</v>
      </c>
      <c r="B248" t="s">
        <v>203</v>
      </c>
      <c r="D248" t="s">
        <v>1148</v>
      </c>
    </row>
    <row r="249" spans="1:4" x14ac:dyDescent="0.3">
      <c r="A249" s="84">
        <f t="shared" si="3"/>
        <v>241</v>
      </c>
      <c r="B249" t="s">
        <v>204</v>
      </c>
      <c r="D249" t="s">
        <v>1149</v>
      </c>
    </row>
    <row r="250" spans="1:4" x14ac:dyDescent="0.3">
      <c r="A250" s="84">
        <f t="shared" si="3"/>
        <v>242</v>
      </c>
      <c r="B250" t="s">
        <v>206</v>
      </c>
      <c r="D250" t="s">
        <v>1150</v>
      </c>
    </row>
    <row r="251" spans="1:4" x14ac:dyDescent="0.3">
      <c r="A251" s="84">
        <f t="shared" si="3"/>
        <v>243</v>
      </c>
      <c r="B251" t="s">
        <v>207</v>
      </c>
      <c r="D251" t="s">
        <v>1151</v>
      </c>
    </row>
    <row r="252" spans="1:4" x14ac:dyDescent="0.3">
      <c r="A252" s="84">
        <f t="shared" si="3"/>
        <v>244</v>
      </c>
      <c r="B252" t="s">
        <v>208</v>
      </c>
      <c r="D252" t="s">
        <v>1152</v>
      </c>
    </row>
    <row r="253" spans="1:4" x14ac:dyDescent="0.3">
      <c r="A253" s="84">
        <f t="shared" si="3"/>
        <v>245</v>
      </c>
      <c r="B253" t="s">
        <v>209</v>
      </c>
      <c r="D253" t="s">
        <v>1153</v>
      </c>
    </row>
    <row r="254" spans="1:4" x14ac:dyDescent="0.3">
      <c r="A254" s="84">
        <f t="shared" si="3"/>
        <v>246</v>
      </c>
      <c r="B254" t="s">
        <v>350</v>
      </c>
      <c r="D254" t="s">
        <v>1154</v>
      </c>
    </row>
    <row r="255" spans="1:4" x14ac:dyDescent="0.3">
      <c r="A255" s="84">
        <f t="shared" si="3"/>
        <v>247</v>
      </c>
      <c r="B255" t="s">
        <v>210</v>
      </c>
      <c r="D255" t="s">
        <v>1155</v>
      </c>
    </row>
    <row r="256" spans="1:4" x14ac:dyDescent="0.3">
      <c r="A256" s="84">
        <f t="shared" si="3"/>
        <v>248</v>
      </c>
      <c r="B256" t="s">
        <v>211</v>
      </c>
      <c r="D256" t="s">
        <v>1156</v>
      </c>
    </row>
    <row r="257" spans="1:4" x14ac:dyDescent="0.3">
      <c r="A257" s="84">
        <f t="shared" si="3"/>
        <v>249</v>
      </c>
      <c r="B257" t="s">
        <v>1345</v>
      </c>
      <c r="D257" t="s">
        <v>1346</v>
      </c>
    </row>
    <row r="258" spans="1:4" x14ac:dyDescent="0.3">
      <c r="A258" s="84">
        <f t="shared" si="3"/>
        <v>250</v>
      </c>
      <c r="B258" t="s">
        <v>212</v>
      </c>
      <c r="D258" t="s">
        <v>1157</v>
      </c>
    </row>
    <row r="259" spans="1:4" x14ac:dyDescent="0.3">
      <c r="A259" s="84">
        <f t="shared" si="3"/>
        <v>251</v>
      </c>
      <c r="B259" t="s">
        <v>351</v>
      </c>
      <c r="D259" t="s">
        <v>1158</v>
      </c>
    </row>
    <row r="260" spans="1:4" x14ac:dyDescent="0.3">
      <c r="A260" s="84">
        <f t="shared" si="3"/>
        <v>252</v>
      </c>
      <c r="B260" t="s">
        <v>352</v>
      </c>
      <c r="D260" t="s">
        <v>1159</v>
      </c>
    </row>
    <row r="261" spans="1:4" x14ac:dyDescent="0.3">
      <c r="A261" s="84">
        <f t="shared" si="3"/>
        <v>253</v>
      </c>
      <c r="B261" t="s">
        <v>213</v>
      </c>
      <c r="D261" t="s">
        <v>1160</v>
      </c>
    </row>
    <row r="262" spans="1:4" x14ac:dyDescent="0.3">
      <c r="A262" s="84">
        <f t="shared" si="3"/>
        <v>254</v>
      </c>
      <c r="B262" t="s">
        <v>353</v>
      </c>
      <c r="D262" t="s">
        <v>1161</v>
      </c>
    </row>
    <row r="263" spans="1:4" x14ac:dyDescent="0.3">
      <c r="A263" s="84">
        <f t="shared" si="3"/>
        <v>255</v>
      </c>
      <c r="B263" t="s">
        <v>214</v>
      </c>
      <c r="D263" t="s">
        <v>1162</v>
      </c>
    </row>
    <row r="264" spans="1:4" x14ac:dyDescent="0.3">
      <c r="A264" s="84">
        <f t="shared" si="3"/>
        <v>256</v>
      </c>
      <c r="B264" t="s">
        <v>215</v>
      </c>
      <c r="D264" t="s">
        <v>1163</v>
      </c>
    </row>
    <row r="265" spans="1:4" x14ac:dyDescent="0.3">
      <c r="A265" s="84">
        <f t="shared" si="3"/>
        <v>257</v>
      </c>
      <c r="B265" t="s">
        <v>216</v>
      </c>
      <c r="D265" t="s">
        <v>1164</v>
      </c>
    </row>
    <row r="266" spans="1:4" x14ac:dyDescent="0.3">
      <c r="A266" s="84">
        <f t="shared" si="3"/>
        <v>258</v>
      </c>
      <c r="B266" t="s">
        <v>422</v>
      </c>
      <c r="D266" t="s">
        <v>1165</v>
      </c>
    </row>
    <row r="267" spans="1:4" x14ac:dyDescent="0.3">
      <c r="A267" s="84">
        <f t="shared" si="3"/>
        <v>259</v>
      </c>
      <c r="B267" t="s">
        <v>217</v>
      </c>
      <c r="D267" t="s">
        <v>1166</v>
      </c>
    </row>
    <row r="268" spans="1:4" x14ac:dyDescent="0.3">
      <c r="A268" s="84">
        <f t="shared" ref="A268:A331" si="4">A267+1</f>
        <v>260</v>
      </c>
      <c r="B268" t="s">
        <v>218</v>
      </c>
      <c r="D268" t="s">
        <v>1167</v>
      </c>
    </row>
    <row r="269" spans="1:4" x14ac:dyDescent="0.3">
      <c r="A269" s="84">
        <f t="shared" si="4"/>
        <v>261</v>
      </c>
      <c r="B269" t="s">
        <v>219</v>
      </c>
      <c r="D269" t="s">
        <v>1168</v>
      </c>
    </row>
    <row r="270" spans="1:4" x14ac:dyDescent="0.3">
      <c r="A270" s="84">
        <f t="shared" si="4"/>
        <v>262</v>
      </c>
      <c r="B270" t="s">
        <v>354</v>
      </c>
      <c r="D270" t="s">
        <v>1169</v>
      </c>
    </row>
    <row r="271" spans="1:4" x14ac:dyDescent="0.3">
      <c r="A271" s="84">
        <f t="shared" si="4"/>
        <v>263</v>
      </c>
      <c r="B271" t="s">
        <v>220</v>
      </c>
      <c r="D271" t="s">
        <v>1170</v>
      </c>
    </row>
    <row r="272" spans="1:4" x14ac:dyDescent="0.3">
      <c r="A272" s="84">
        <f t="shared" si="4"/>
        <v>264</v>
      </c>
      <c r="B272" t="s">
        <v>221</v>
      </c>
      <c r="D272" t="s">
        <v>1212</v>
      </c>
    </row>
    <row r="273" spans="1:4" x14ac:dyDescent="0.3">
      <c r="A273" s="84">
        <f t="shared" si="4"/>
        <v>265</v>
      </c>
      <c r="B273" t="s">
        <v>222</v>
      </c>
      <c r="D273" t="s">
        <v>1171</v>
      </c>
    </row>
    <row r="274" spans="1:4" x14ac:dyDescent="0.3">
      <c r="A274" s="84">
        <f t="shared" si="4"/>
        <v>266</v>
      </c>
      <c r="B274" t="s">
        <v>223</v>
      </c>
      <c r="D274" t="s">
        <v>1172</v>
      </c>
    </row>
    <row r="275" spans="1:4" x14ac:dyDescent="0.3">
      <c r="A275" s="84">
        <f t="shared" si="4"/>
        <v>267</v>
      </c>
      <c r="B275" t="s">
        <v>355</v>
      </c>
      <c r="D275" t="s">
        <v>1173</v>
      </c>
    </row>
    <row r="276" spans="1:4" x14ac:dyDescent="0.3">
      <c r="A276" s="84">
        <f t="shared" si="4"/>
        <v>268</v>
      </c>
      <c r="B276" t="s">
        <v>224</v>
      </c>
      <c r="D276" t="s">
        <v>1174</v>
      </c>
    </row>
    <row r="277" spans="1:4" x14ac:dyDescent="0.3">
      <c r="A277" s="84">
        <f t="shared" si="4"/>
        <v>269</v>
      </c>
      <c r="B277" t="s">
        <v>356</v>
      </c>
      <c r="D277" t="s">
        <v>1175</v>
      </c>
    </row>
    <row r="278" spans="1:4" x14ac:dyDescent="0.3">
      <c r="A278" s="84">
        <f t="shared" si="4"/>
        <v>270</v>
      </c>
      <c r="B278" t="s">
        <v>225</v>
      </c>
      <c r="D278" t="s">
        <v>1176</v>
      </c>
    </row>
    <row r="279" spans="1:4" x14ac:dyDescent="0.3">
      <c r="A279" s="84">
        <f t="shared" si="4"/>
        <v>271</v>
      </c>
      <c r="B279" t="s">
        <v>226</v>
      </c>
      <c r="D279" t="s">
        <v>1177</v>
      </c>
    </row>
    <row r="280" spans="1:4" x14ac:dyDescent="0.3">
      <c r="A280" s="84">
        <f t="shared" si="4"/>
        <v>272</v>
      </c>
      <c r="B280" t="s">
        <v>227</v>
      </c>
      <c r="D280" t="s">
        <v>1178</v>
      </c>
    </row>
    <row r="281" spans="1:4" x14ac:dyDescent="0.3">
      <c r="A281" s="84">
        <f t="shared" si="4"/>
        <v>273</v>
      </c>
      <c r="B281" t="s">
        <v>228</v>
      </c>
      <c r="D281" t="s">
        <v>1179</v>
      </c>
    </row>
    <row r="282" spans="1:4" x14ac:dyDescent="0.3">
      <c r="A282" s="84">
        <f t="shared" si="4"/>
        <v>274</v>
      </c>
      <c r="B282" t="s">
        <v>229</v>
      </c>
      <c r="D282" t="s">
        <v>1180</v>
      </c>
    </row>
    <row r="283" spans="1:4" x14ac:dyDescent="0.3">
      <c r="A283" s="84">
        <f t="shared" si="4"/>
        <v>275</v>
      </c>
      <c r="B283" t="s">
        <v>230</v>
      </c>
      <c r="D283" t="s">
        <v>1181</v>
      </c>
    </row>
    <row r="284" spans="1:4" x14ac:dyDescent="0.3">
      <c r="A284" s="84">
        <f t="shared" si="4"/>
        <v>276</v>
      </c>
      <c r="B284" t="s">
        <v>231</v>
      </c>
      <c r="D284" t="s">
        <v>1182</v>
      </c>
    </row>
    <row r="285" spans="1:4" x14ac:dyDescent="0.3">
      <c r="A285" s="84">
        <f t="shared" si="4"/>
        <v>277</v>
      </c>
      <c r="B285" t="s">
        <v>232</v>
      </c>
      <c r="D285" t="s">
        <v>1213</v>
      </c>
    </row>
    <row r="286" spans="1:4" x14ac:dyDescent="0.3">
      <c r="A286" s="84">
        <f t="shared" si="4"/>
        <v>278</v>
      </c>
      <c r="B286" t="s">
        <v>233</v>
      </c>
      <c r="D286" t="s">
        <v>1183</v>
      </c>
    </row>
    <row r="287" spans="1:4" x14ac:dyDescent="0.3">
      <c r="A287" s="84">
        <f t="shared" si="4"/>
        <v>279</v>
      </c>
      <c r="B287" t="s">
        <v>357</v>
      </c>
      <c r="D287" t="s">
        <v>1184</v>
      </c>
    </row>
    <row r="288" spans="1:4" x14ac:dyDescent="0.3">
      <c r="A288" s="84">
        <f t="shared" si="4"/>
        <v>280</v>
      </c>
      <c r="B288" t="s">
        <v>234</v>
      </c>
      <c r="D288" t="s">
        <v>1185</v>
      </c>
    </row>
    <row r="289" spans="1:4" x14ac:dyDescent="0.3">
      <c r="A289" s="84">
        <f t="shared" si="4"/>
        <v>281</v>
      </c>
      <c r="B289" t="s">
        <v>358</v>
      </c>
      <c r="D289" t="s">
        <v>1186</v>
      </c>
    </row>
    <row r="290" spans="1:4" x14ac:dyDescent="0.3">
      <c r="A290" s="84">
        <f t="shared" si="4"/>
        <v>282</v>
      </c>
      <c r="B290" t="s">
        <v>235</v>
      </c>
      <c r="D290" t="s">
        <v>1187</v>
      </c>
    </row>
    <row r="291" spans="1:4" x14ac:dyDescent="0.3">
      <c r="A291" s="84">
        <f t="shared" si="4"/>
        <v>283</v>
      </c>
      <c r="B291" t="s">
        <v>359</v>
      </c>
      <c r="D291" t="s">
        <v>1188</v>
      </c>
    </row>
    <row r="292" spans="1:4" x14ac:dyDescent="0.3">
      <c r="A292" s="84">
        <f t="shared" si="4"/>
        <v>284</v>
      </c>
      <c r="B292" t="s">
        <v>236</v>
      </c>
      <c r="D292" t="s">
        <v>1189</v>
      </c>
    </row>
    <row r="293" spans="1:4" x14ac:dyDescent="0.3">
      <c r="A293" s="84">
        <f t="shared" si="4"/>
        <v>285</v>
      </c>
      <c r="B293" t="s">
        <v>360</v>
      </c>
      <c r="D293" t="s">
        <v>1190</v>
      </c>
    </row>
    <row r="294" spans="1:4" x14ac:dyDescent="0.3">
      <c r="A294" s="84">
        <f t="shared" si="4"/>
        <v>286</v>
      </c>
      <c r="B294" t="s">
        <v>237</v>
      </c>
      <c r="D294" t="s">
        <v>1191</v>
      </c>
    </row>
    <row r="295" spans="1:4" x14ac:dyDescent="0.3">
      <c r="A295" s="84">
        <f t="shared" si="4"/>
        <v>287</v>
      </c>
      <c r="B295" t="s">
        <v>238</v>
      </c>
      <c r="D295" t="s">
        <v>1192</v>
      </c>
    </row>
    <row r="296" spans="1:4" x14ac:dyDescent="0.3">
      <c r="A296" s="84">
        <f t="shared" si="4"/>
        <v>288</v>
      </c>
      <c r="B296" t="s">
        <v>239</v>
      </c>
      <c r="D296" t="s">
        <v>1193</v>
      </c>
    </row>
    <row r="297" spans="1:4" x14ac:dyDescent="0.3">
      <c r="A297" s="84">
        <f t="shared" si="4"/>
        <v>289</v>
      </c>
      <c r="B297" t="s">
        <v>361</v>
      </c>
      <c r="D297" t="s">
        <v>1194</v>
      </c>
    </row>
    <row r="298" spans="1:4" x14ac:dyDescent="0.3">
      <c r="A298" s="84">
        <f t="shared" si="4"/>
        <v>290</v>
      </c>
      <c r="B298" t="s">
        <v>362</v>
      </c>
      <c r="D298" t="s">
        <v>1195</v>
      </c>
    </row>
    <row r="299" spans="1:4" x14ac:dyDescent="0.3">
      <c r="A299" s="84">
        <f t="shared" si="4"/>
        <v>291</v>
      </c>
      <c r="B299" t="s">
        <v>240</v>
      </c>
      <c r="D299" t="s">
        <v>1196</v>
      </c>
    </row>
    <row r="300" spans="1:4" x14ac:dyDescent="0.3">
      <c r="A300" s="84">
        <f t="shared" si="4"/>
        <v>292</v>
      </c>
      <c r="B300" t="s">
        <v>241</v>
      </c>
      <c r="D300" t="s">
        <v>1197</v>
      </c>
    </row>
    <row r="301" spans="1:4" x14ac:dyDescent="0.3">
      <c r="A301" s="84">
        <f t="shared" si="4"/>
        <v>293</v>
      </c>
      <c r="B301" t="s">
        <v>242</v>
      </c>
      <c r="D301" t="s">
        <v>1198</v>
      </c>
    </row>
    <row r="302" spans="1:4" x14ac:dyDescent="0.3">
      <c r="A302" s="84">
        <f t="shared" si="4"/>
        <v>294</v>
      </c>
      <c r="B302" t="s">
        <v>243</v>
      </c>
      <c r="D302" t="s">
        <v>1199</v>
      </c>
    </row>
    <row r="303" spans="1:4" x14ac:dyDescent="0.3">
      <c r="A303" s="84">
        <f t="shared" si="4"/>
        <v>295</v>
      </c>
      <c r="B303" t="s">
        <v>244</v>
      </c>
      <c r="D303" t="s">
        <v>1200</v>
      </c>
    </row>
    <row r="304" spans="1:4" x14ac:dyDescent="0.3">
      <c r="A304" s="84">
        <f t="shared" si="4"/>
        <v>296</v>
      </c>
      <c r="B304" t="s">
        <v>245</v>
      </c>
      <c r="D304" t="s">
        <v>1201</v>
      </c>
    </row>
    <row r="305" spans="1:4" x14ac:dyDescent="0.3">
      <c r="A305" s="84">
        <f t="shared" si="4"/>
        <v>297</v>
      </c>
      <c r="B305" t="s">
        <v>246</v>
      </c>
      <c r="D305" t="s">
        <v>1202</v>
      </c>
    </row>
    <row r="306" spans="1:4" x14ac:dyDescent="0.3">
      <c r="A306" s="84">
        <f t="shared" si="4"/>
        <v>298</v>
      </c>
      <c r="B306" t="s">
        <v>363</v>
      </c>
      <c r="D306" t="s">
        <v>1203</v>
      </c>
    </row>
    <row r="307" spans="1:4" x14ac:dyDescent="0.3">
      <c r="A307" s="84">
        <f t="shared" si="4"/>
        <v>299</v>
      </c>
      <c r="B307" t="s">
        <v>364</v>
      </c>
      <c r="D307" t="s">
        <v>1204</v>
      </c>
    </row>
    <row r="308" spans="1:4" x14ac:dyDescent="0.3">
      <c r="A308" s="84">
        <f t="shared" si="4"/>
        <v>300</v>
      </c>
      <c r="B308" t="s">
        <v>247</v>
      </c>
      <c r="D308" t="s">
        <v>1205</v>
      </c>
    </row>
    <row r="309" spans="1:4" x14ac:dyDescent="0.3">
      <c r="A309" s="84">
        <f t="shared" si="4"/>
        <v>301</v>
      </c>
      <c r="B309" t="s">
        <v>365</v>
      </c>
      <c r="D309" t="s">
        <v>1206</v>
      </c>
    </row>
    <row r="310" spans="1:4" x14ac:dyDescent="0.3">
      <c r="A310" s="84">
        <f t="shared" si="4"/>
        <v>302</v>
      </c>
      <c r="B310" t="s">
        <v>248</v>
      </c>
      <c r="D310" t="s">
        <v>1207</v>
      </c>
    </row>
    <row r="311" spans="1:4" x14ac:dyDescent="0.3">
      <c r="A311" s="84">
        <f t="shared" si="4"/>
        <v>303</v>
      </c>
      <c r="B311" t="s">
        <v>249</v>
      </c>
      <c r="D311" t="s">
        <v>1208</v>
      </c>
    </row>
    <row r="312" spans="1:4" x14ac:dyDescent="0.3">
      <c r="A312" s="84">
        <f t="shared" si="4"/>
        <v>304</v>
      </c>
      <c r="B312" t="s">
        <v>366</v>
      </c>
      <c r="D312" t="s">
        <v>1209</v>
      </c>
    </row>
    <row r="313" spans="1:4" x14ac:dyDescent="0.3">
      <c r="A313" s="84">
        <f t="shared" si="4"/>
        <v>305</v>
      </c>
      <c r="B313" t="s">
        <v>250</v>
      </c>
      <c r="D313" t="s">
        <v>1210</v>
      </c>
    </row>
    <row r="314" spans="1:4" x14ac:dyDescent="0.3">
      <c r="A314" s="84">
        <f t="shared" si="4"/>
        <v>306</v>
      </c>
      <c r="B314" t="s">
        <v>367</v>
      </c>
      <c r="D314" t="s">
        <v>1211</v>
      </c>
    </row>
    <row r="315" spans="1:4" x14ac:dyDescent="0.3">
      <c r="A315" s="84">
        <f t="shared" si="4"/>
        <v>307</v>
      </c>
      <c r="B315" t="s">
        <v>251</v>
      </c>
      <c r="D315" t="s">
        <v>1214</v>
      </c>
    </row>
    <row r="316" spans="1:4" x14ac:dyDescent="0.3">
      <c r="A316" s="84">
        <f t="shared" si="4"/>
        <v>308</v>
      </c>
      <c r="B316" t="s">
        <v>252</v>
      </c>
      <c r="D316" t="s">
        <v>1215</v>
      </c>
    </row>
    <row r="317" spans="1:4" x14ac:dyDescent="0.3">
      <c r="A317" s="84">
        <f t="shared" si="4"/>
        <v>309</v>
      </c>
      <c r="B317" t="s">
        <v>368</v>
      </c>
      <c r="D317" t="s">
        <v>1216</v>
      </c>
    </row>
    <row r="318" spans="1:4" x14ac:dyDescent="0.3">
      <c r="A318" s="84">
        <f t="shared" si="4"/>
        <v>310</v>
      </c>
      <c r="B318" t="s">
        <v>253</v>
      </c>
      <c r="D318" t="s">
        <v>1217</v>
      </c>
    </row>
    <row r="319" spans="1:4" x14ac:dyDescent="0.3">
      <c r="A319" s="84">
        <f t="shared" si="4"/>
        <v>311</v>
      </c>
      <c r="B319" t="s">
        <v>369</v>
      </c>
      <c r="D319" t="s">
        <v>1218</v>
      </c>
    </row>
    <row r="320" spans="1:4" x14ac:dyDescent="0.3">
      <c r="A320" s="84">
        <f t="shared" si="4"/>
        <v>312</v>
      </c>
      <c r="B320" t="s">
        <v>254</v>
      </c>
      <c r="D320" t="s">
        <v>1219</v>
      </c>
    </row>
    <row r="321" spans="1:4" x14ac:dyDescent="0.3">
      <c r="A321" s="84">
        <f t="shared" si="4"/>
        <v>313</v>
      </c>
      <c r="B321" t="s">
        <v>255</v>
      </c>
      <c r="D321" t="s">
        <v>1220</v>
      </c>
    </row>
    <row r="322" spans="1:4" x14ac:dyDescent="0.3">
      <c r="A322" s="84">
        <f t="shared" si="4"/>
        <v>314</v>
      </c>
      <c r="B322" t="s">
        <v>370</v>
      </c>
      <c r="D322" t="s">
        <v>1221</v>
      </c>
    </row>
    <row r="323" spans="1:4" x14ac:dyDescent="0.3">
      <c r="A323" s="84">
        <f t="shared" si="4"/>
        <v>315</v>
      </c>
      <c r="B323" t="s">
        <v>256</v>
      </c>
      <c r="D323" t="s">
        <v>256</v>
      </c>
    </row>
    <row r="324" spans="1:4" x14ac:dyDescent="0.3">
      <c r="A324" s="84">
        <f t="shared" si="4"/>
        <v>316</v>
      </c>
      <c r="B324" t="s">
        <v>371</v>
      </c>
      <c r="D324" t="s">
        <v>1222</v>
      </c>
    </row>
    <row r="325" spans="1:4" x14ac:dyDescent="0.3">
      <c r="A325" s="84">
        <f t="shared" si="4"/>
        <v>317</v>
      </c>
      <c r="B325" t="s">
        <v>257</v>
      </c>
      <c r="D325" t="s">
        <v>257</v>
      </c>
    </row>
    <row r="326" spans="1:4" x14ac:dyDescent="0.3">
      <c r="A326" s="84">
        <f t="shared" si="4"/>
        <v>318</v>
      </c>
      <c r="B326" t="s">
        <v>258</v>
      </c>
      <c r="D326" t="s">
        <v>1223</v>
      </c>
    </row>
    <row r="327" spans="1:4" x14ac:dyDescent="0.3">
      <c r="A327" s="84">
        <f t="shared" si="4"/>
        <v>319</v>
      </c>
      <c r="B327" t="s">
        <v>259</v>
      </c>
      <c r="D327" t="s">
        <v>1224</v>
      </c>
    </row>
    <row r="328" spans="1:4" x14ac:dyDescent="0.3">
      <c r="A328" s="84">
        <f t="shared" si="4"/>
        <v>320</v>
      </c>
      <c r="B328" t="s">
        <v>260</v>
      </c>
      <c r="D328" t="s">
        <v>1258</v>
      </c>
    </row>
    <row r="329" spans="1:4" x14ac:dyDescent="0.3">
      <c r="A329" s="84">
        <f t="shared" si="4"/>
        <v>321</v>
      </c>
      <c r="B329" t="s">
        <v>261</v>
      </c>
      <c r="D329" t="s">
        <v>1225</v>
      </c>
    </row>
    <row r="330" spans="1:4" x14ac:dyDescent="0.3">
      <c r="A330" s="84">
        <f t="shared" si="4"/>
        <v>322</v>
      </c>
      <c r="B330" t="s">
        <v>372</v>
      </c>
      <c r="D330" t="s">
        <v>1226</v>
      </c>
    </row>
    <row r="331" spans="1:4" x14ac:dyDescent="0.3">
      <c r="A331" s="84">
        <f t="shared" si="4"/>
        <v>323</v>
      </c>
      <c r="B331" t="s">
        <v>374</v>
      </c>
      <c r="D331" t="s">
        <v>1227</v>
      </c>
    </row>
    <row r="332" spans="1:4" x14ac:dyDescent="0.3">
      <c r="A332" s="84">
        <f t="shared" ref="A332:A392" si="5">A331+1</f>
        <v>324</v>
      </c>
      <c r="B332" t="s">
        <v>262</v>
      </c>
      <c r="D332" t="s">
        <v>1228</v>
      </c>
    </row>
    <row r="333" spans="1:4" x14ac:dyDescent="0.3">
      <c r="A333" s="84">
        <f t="shared" si="5"/>
        <v>325</v>
      </c>
      <c r="B333" t="s">
        <v>376</v>
      </c>
      <c r="D333" t="s">
        <v>1229</v>
      </c>
    </row>
    <row r="334" spans="1:4" x14ac:dyDescent="0.3">
      <c r="A334" s="84">
        <f t="shared" si="5"/>
        <v>326</v>
      </c>
      <c r="B334" t="s">
        <v>263</v>
      </c>
      <c r="D334" t="s">
        <v>1259</v>
      </c>
    </row>
    <row r="335" spans="1:4" x14ac:dyDescent="0.3">
      <c r="A335" s="84">
        <f>A334+1</f>
        <v>327</v>
      </c>
      <c r="B335" t="s">
        <v>264</v>
      </c>
      <c r="D335" t="s">
        <v>1230</v>
      </c>
    </row>
    <row r="336" spans="1:4" x14ac:dyDescent="0.3">
      <c r="A336" s="84">
        <f t="shared" si="5"/>
        <v>328</v>
      </c>
      <c r="B336" t="s">
        <v>265</v>
      </c>
      <c r="D336" t="s">
        <v>1231</v>
      </c>
    </row>
    <row r="337" spans="1:4" x14ac:dyDescent="0.3">
      <c r="A337" s="84">
        <f t="shared" si="5"/>
        <v>329</v>
      </c>
      <c r="B337" t="s">
        <v>377</v>
      </c>
      <c r="D337" t="s">
        <v>1232</v>
      </c>
    </row>
    <row r="338" spans="1:4" x14ac:dyDescent="0.3">
      <c r="A338" s="84">
        <f t="shared" si="5"/>
        <v>330</v>
      </c>
      <c r="B338" t="s">
        <v>266</v>
      </c>
      <c r="D338" t="s">
        <v>1233</v>
      </c>
    </row>
    <row r="339" spans="1:4" x14ac:dyDescent="0.3">
      <c r="A339" s="84">
        <f t="shared" si="5"/>
        <v>331</v>
      </c>
      <c r="B339" t="s">
        <v>267</v>
      </c>
      <c r="D339" t="s">
        <v>1234</v>
      </c>
    </row>
    <row r="340" spans="1:4" x14ac:dyDescent="0.3">
      <c r="A340" s="84">
        <f t="shared" si="5"/>
        <v>332</v>
      </c>
      <c r="B340" t="s">
        <v>378</v>
      </c>
      <c r="D340" t="s">
        <v>1235</v>
      </c>
    </row>
    <row r="341" spans="1:4" x14ac:dyDescent="0.3">
      <c r="A341" s="84">
        <f t="shared" si="5"/>
        <v>333</v>
      </c>
      <c r="B341" t="s">
        <v>268</v>
      </c>
      <c r="D341" t="s">
        <v>1236</v>
      </c>
    </row>
    <row r="342" spans="1:4" x14ac:dyDescent="0.3">
      <c r="A342" s="84">
        <f t="shared" si="5"/>
        <v>334</v>
      </c>
      <c r="B342" t="s">
        <v>269</v>
      </c>
      <c r="D342" t="s">
        <v>1237</v>
      </c>
    </row>
    <row r="343" spans="1:4" x14ac:dyDescent="0.3">
      <c r="A343" s="84">
        <f t="shared" si="5"/>
        <v>335</v>
      </c>
      <c r="B343" t="s">
        <v>270</v>
      </c>
      <c r="D343" t="s">
        <v>1238</v>
      </c>
    </row>
    <row r="344" spans="1:4" x14ac:dyDescent="0.3">
      <c r="A344" s="84">
        <f t="shared" si="5"/>
        <v>336</v>
      </c>
      <c r="B344" t="s">
        <v>271</v>
      </c>
      <c r="D344" t="s">
        <v>1239</v>
      </c>
    </row>
    <row r="345" spans="1:4" x14ac:dyDescent="0.3">
      <c r="A345" s="84">
        <f t="shared" si="5"/>
        <v>337</v>
      </c>
      <c r="B345" t="s">
        <v>272</v>
      </c>
      <c r="D345" t="s">
        <v>1240</v>
      </c>
    </row>
    <row r="346" spans="1:4" x14ac:dyDescent="0.3">
      <c r="A346" s="84">
        <f t="shared" si="5"/>
        <v>338</v>
      </c>
      <c r="B346" t="s">
        <v>273</v>
      </c>
      <c r="D346" t="s">
        <v>1241</v>
      </c>
    </row>
    <row r="347" spans="1:4" x14ac:dyDescent="0.3">
      <c r="A347" s="84">
        <f t="shared" si="5"/>
        <v>339</v>
      </c>
      <c r="B347" t="s">
        <v>379</v>
      </c>
      <c r="D347" t="s">
        <v>1242</v>
      </c>
    </row>
    <row r="348" spans="1:4" x14ac:dyDescent="0.3">
      <c r="A348" s="84">
        <f t="shared" si="5"/>
        <v>340</v>
      </c>
      <c r="B348" t="s">
        <v>380</v>
      </c>
      <c r="D348" t="s">
        <v>1243</v>
      </c>
    </row>
    <row r="349" spans="1:4" x14ac:dyDescent="0.3">
      <c r="A349" s="84">
        <f t="shared" si="5"/>
        <v>341</v>
      </c>
      <c r="B349" t="s">
        <v>381</v>
      </c>
      <c r="D349" t="s">
        <v>1244</v>
      </c>
    </row>
    <row r="350" spans="1:4" x14ac:dyDescent="0.3">
      <c r="A350" s="84">
        <f t="shared" si="5"/>
        <v>342</v>
      </c>
      <c r="B350" t="s">
        <v>274</v>
      </c>
      <c r="D350" t="s">
        <v>1244</v>
      </c>
    </row>
    <row r="351" spans="1:4" x14ac:dyDescent="0.3">
      <c r="A351" s="84">
        <f t="shared" si="5"/>
        <v>343</v>
      </c>
      <c r="B351" t="s">
        <v>275</v>
      </c>
      <c r="D351" t="s">
        <v>1245</v>
      </c>
    </row>
    <row r="352" spans="1:4" x14ac:dyDescent="0.3">
      <c r="A352" s="84">
        <f t="shared" si="5"/>
        <v>344</v>
      </c>
      <c r="B352" t="s">
        <v>275</v>
      </c>
      <c r="D352" t="s">
        <v>1246</v>
      </c>
    </row>
    <row r="353" spans="1:4" x14ac:dyDescent="0.3">
      <c r="A353" s="84">
        <f t="shared" si="5"/>
        <v>345</v>
      </c>
      <c r="B353" t="s">
        <v>276</v>
      </c>
      <c r="D353" t="s">
        <v>1247</v>
      </c>
    </row>
    <row r="354" spans="1:4" x14ac:dyDescent="0.3">
      <c r="A354" s="84">
        <f t="shared" si="5"/>
        <v>346</v>
      </c>
      <c r="B354" t="s">
        <v>382</v>
      </c>
      <c r="D354" t="s">
        <v>1248</v>
      </c>
    </row>
    <row r="355" spans="1:4" x14ac:dyDescent="0.3">
      <c r="A355" s="84">
        <f t="shared" si="5"/>
        <v>347</v>
      </c>
      <c r="B355" t="s">
        <v>277</v>
      </c>
      <c r="D355" t="s">
        <v>1249</v>
      </c>
    </row>
    <row r="356" spans="1:4" x14ac:dyDescent="0.3">
      <c r="A356" s="84">
        <f t="shared" si="5"/>
        <v>348</v>
      </c>
      <c r="B356" t="s">
        <v>383</v>
      </c>
      <c r="D356" t="s">
        <v>1250</v>
      </c>
    </row>
    <row r="357" spans="1:4" x14ac:dyDescent="0.3">
      <c r="A357" s="84">
        <f t="shared" si="5"/>
        <v>349</v>
      </c>
      <c r="B357" t="s">
        <v>384</v>
      </c>
      <c r="D357" t="s">
        <v>1251</v>
      </c>
    </row>
    <row r="358" spans="1:4" x14ac:dyDescent="0.3">
      <c r="A358" s="84">
        <f t="shared" si="5"/>
        <v>350</v>
      </c>
      <c r="B358" t="s">
        <v>385</v>
      </c>
      <c r="D358" t="s">
        <v>1252</v>
      </c>
    </row>
    <row r="359" spans="1:4" x14ac:dyDescent="0.3">
      <c r="A359" s="84">
        <f t="shared" si="5"/>
        <v>351</v>
      </c>
      <c r="B359" t="s">
        <v>278</v>
      </c>
      <c r="D359" t="s">
        <v>1253</v>
      </c>
    </row>
    <row r="360" spans="1:4" x14ac:dyDescent="0.3">
      <c r="A360" s="84">
        <f t="shared" si="5"/>
        <v>352</v>
      </c>
      <c r="B360" t="s">
        <v>386</v>
      </c>
      <c r="D360" t="s">
        <v>1254</v>
      </c>
    </row>
    <row r="361" spans="1:4" x14ac:dyDescent="0.3">
      <c r="A361" s="84">
        <f t="shared" si="5"/>
        <v>353</v>
      </c>
      <c r="B361" t="s">
        <v>279</v>
      </c>
      <c r="D361" t="s">
        <v>1255</v>
      </c>
    </row>
    <row r="362" spans="1:4" x14ac:dyDescent="0.3">
      <c r="A362" s="84">
        <f t="shared" si="5"/>
        <v>354</v>
      </c>
      <c r="B362" t="s">
        <v>280</v>
      </c>
      <c r="D362" t="s">
        <v>1256</v>
      </c>
    </row>
    <row r="363" spans="1:4" x14ac:dyDescent="0.3">
      <c r="A363" s="84">
        <f t="shared" si="5"/>
        <v>355</v>
      </c>
      <c r="B363" t="s">
        <v>312</v>
      </c>
      <c r="D363" t="s">
        <v>1257</v>
      </c>
    </row>
    <row r="364" spans="1:4" x14ac:dyDescent="0.3">
      <c r="A364" s="84">
        <f t="shared" si="5"/>
        <v>356</v>
      </c>
      <c r="B364" t="s">
        <v>314</v>
      </c>
      <c r="D364" t="s">
        <v>1298</v>
      </c>
    </row>
    <row r="365" spans="1:4" x14ac:dyDescent="0.3">
      <c r="A365" s="84">
        <f t="shared" si="5"/>
        <v>357</v>
      </c>
      <c r="B365" t="s">
        <v>313</v>
      </c>
      <c r="D365" t="s">
        <v>1260</v>
      </c>
    </row>
    <row r="366" spans="1:4" x14ac:dyDescent="0.3">
      <c r="A366" s="84">
        <f t="shared" si="5"/>
        <v>358</v>
      </c>
      <c r="B366" t="s">
        <v>281</v>
      </c>
      <c r="D366" t="s">
        <v>1261</v>
      </c>
    </row>
    <row r="367" spans="1:4" x14ac:dyDescent="0.3">
      <c r="A367" s="84">
        <f t="shared" si="5"/>
        <v>359</v>
      </c>
      <c r="B367" t="s">
        <v>387</v>
      </c>
      <c r="D367" t="s">
        <v>1262</v>
      </c>
    </row>
    <row r="368" spans="1:4" x14ac:dyDescent="0.3">
      <c r="A368" s="84">
        <f t="shared" si="5"/>
        <v>360</v>
      </c>
      <c r="B368" t="s">
        <v>282</v>
      </c>
      <c r="D368" t="s">
        <v>1299</v>
      </c>
    </row>
    <row r="369" spans="1:4" x14ac:dyDescent="0.3">
      <c r="A369" s="84">
        <f t="shared" si="5"/>
        <v>361</v>
      </c>
      <c r="B369" t="s">
        <v>283</v>
      </c>
      <c r="D369" t="s">
        <v>1263</v>
      </c>
    </row>
    <row r="370" spans="1:4" x14ac:dyDescent="0.3">
      <c r="A370" s="84">
        <f t="shared" si="5"/>
        <v>362</v>
      </c>
      <c r="B370" t="s">
        <v>389</v>
      </c>
      <c r="D370" t="s">
        <v>1264</v>
      </c>
    </row>
    <row r="371" spans="1:4" x14ac:dyDescent="0.3">
      <c r="A371" s="84">
        <f t="shared" si="5"/>
        <v>363</v>
      </c>
      <c r="B371" t="s">
        <v>390</v>
      </c>
      <c r="D371" t="s">
        <v>1265</v>
      </c>
    </row>
    <row r="372" spans="1:4" x14ac:dyDescent="0.3">
      <c r="A372" s="84">
        <f t="shared" si="5"/>
        <v>364</v>
      </c>
      <c r="B372" t="s">
        <v>391</v>
      </c>
      <c r="D372" t="s">
        <v>1266</v>
      </c>
    </row>
    <row r="373" spans="1:4" x14ac:dyDescent="0.3">
      <c r="A373" s="84">
        <f t="shared" si="5"/>
        <v>365</v>
      </c>
      <c r="B373" t="s">
        <v>392</v>
      </c>
      <c r="D373" t="s">
        <v>1267</v>
      </c>
    </row>
    <row r="374" spans="1:4" x14ac:dyDescent="0.3">
      <c r="A374" s="84">
        <f t="shared" si="5"/>
        <v>366</v>
      </c>
      <c r="B374" t="s">
        <v>393</v>
      </c>
      <c r="D374" t="s">
        <v>1268</v>
      </c>
    </row>
    <row r="375" spans="1:4" x14ac:dyDescent="0.3">
      <c r="A375" s="84">
        <f t="shared" si="5"/>
        <v>367</v>
      </c>
      <c r="B375" t="s">
        <v>394</v>
      </c>
      <c r="D375" t="s">
        <v>1269</v>
      </c>
    </row>
    <row r="376" spans="1:4" x14ac:dyDescent="0.3">
      <c r="A376" s="84">
        <f t="shared" si="5"/>
        <v>368</v>
      </c>
      <c r="B376" t="s">
        <v>395</v>
      </c>
      <c r="D376" t="s">
        <v>1270</v>
      </c>
    </row>
    <row r="377" spans="1:4" x14ac:dyDescent="0.3">
      <c r="A377" s="84">
        <f t="shared" si="5"/>
        <v>369</v>
      </c>
      <c r="B377" t="s">
        <v>284</v>
      </c>
      <c r="D377" t="s">
        <v>1271</v>
      </c>
    </row>
    <row r="378" spans="1:4" x14ac:dyDescent="0.3">
      <c r="A378" s="84">
        <f t="shared" si="5"/>
        <v>370</v>
      </c>
      <c r="B378" t="s">
        <v>396</v>
      </c>
      <c r="D378" t="s">
        <v>1272</v>
      </c>
    </row>
    <row r="379" spans="1:4" x14ac:dyDescent="0.3">
      <c r="A379" s="84">
        <f t="shared" si="5"/>
        <v>371</v>
      </c>
      <c r="B379" t="s">
        <v>397</v>
      </c>
      <c r="D379" t="s">
        <v>1273</v>
      </c>
    </row>
    <row r="380" spans="1:4" x14ac:dyDescent="0.3">
      <c r="A380" s="84">
        <f t="shared" si="5"/>
        <v>372</v>
      </c>
      <c r="B380" t="s">
        <v>285</v>
      </c>
      <c r="D380" t="s">
        <v>1274</v>
      </c>
    </row>
    <row r="381" spans="1:4" x14ac:dyDescent="0.3">
      <c r="A381" s="84">
        <f t="shared" si="5"/>
        <v>373</v>
      </c>
      <c r="B381" t="s">
        <v>286</v>
      </c>
      <c r="D381" t="s">
        <v>1275</v>
      </c>
    </row>
    <row r="382" spans="1:4" x14ac:dyDescent="0.3">
      <c r="A382" s="84">
        <f t="shared" si="5"/>
        <v>374</v>
      </c>
      <c r="B382" t="s">
        <v>398</v>
      </c>
      <c r="D382" t="s">
        <v>1276</v>
      </c>
    </row>
    <row r="383" spans="1:4" x14ac:dyDescent="0.3">
      <c r="A383" s="84">
        <f t="shared" si="5"/>
        <v>375</v>
      </c>
      <c r="B383" t="s">
        <v>399</v>
      </c>
      <c r="D383" t="s">
        <v>1277</v>
      </c>
    </row>
    <row r="384" spans="1:4" x14ac:dyDescent="0.3">
      <c r="A384" s="84">
        <f t="shared" si="5"/>
        <v>376</v>
      </c>
      <c r="B384" t="s">
        <v>400</v>
      </c>
      <c r="D384" t="s">
        <v>1278</v>
      </c>
    </row>
    <row r="385" spans="1:4" x14ac:dyDescent="0.3">
      <c r="A385" s="84">
        <f t="shared" si="5"/>
        <v>377</v>
      </c>
      <c r="B385" t="s">
        <v>287</v>
      </c>
      <c r="D385" t="s">
        <v>1279</v>
      </c>
    </row>
    <row r="386" spans="1:4" x14ac:dyDescent="0.3">
      <c r="A386" s="84">
        <f t="shared" si="5"/>
        <v>378</v>
      </c>
      <c r="B386" t="s">
        <v>423</v>
      </c>
      <c r="D386" t="s">
        <v>1280</v>
      </c>
    </row>
    <row r="387" spans="1:4" x14ac:dyDescent="0.3">
      <c r="A387" s="84">
        <f t="shared" si="5"/>
        <v>379</v>
      </c>
      <c r="B387" t="s">
        <v>288</v>
      </c>
      <c r="D387" t="s">
        <v>1300</v>
      </c>
    </row>
    <row r="388" spans="1:4" x14ac:dyDescent="0.3">
      <c r="A388" s="84">
        <f t="shared" si="5"/>
        <v>380</v>
      </c>
      <c r="B388" t="s">
        <v>401</v>
      </c>
      <c r="D388" t="s">
        <v>1281</v>
      </c>
    </row>
    <row r="389" spans="1:4" x14ac:dyDescent="0.3">
      <c r="A389" s="84">
        <f t="shared" si="5"/>
        <v>381</v>
      </c>
      <c r="B389" t="s">
        <v>402</v>
      </c>
      <c r="D389" t="s">
        <v>1282</v>
      </c>
    </row>
    <row r="390" spans="1:4" x14ac:dyDescent="0.3">
      <c r="A390" s="84">
        <f t="shared" si="5"/>
        <v>382</v>
      </c>
      <c r="B390" t="s">
        <v>289</v>
      </c>
      <c r="D390" t="s">
        <v>1283</v>
      </c>
    </row>
    <row r="391" spans="1:4" x14ac:dyDescent="0.3">
      <c r="A391" s="84">
        <f t="shared" si="5"/>
        <v>383</v>
      </c>
      <c r="B391" t="s">
        <v>406</v>
      </c>
      <c r="D391" t="s">
        <v>1284</v>
      </c>
    </row>
    <row r="392" spans="1:4" x14ac:dyDescent="0.3">
      <c r="A392" s="84">
        <f t="shared" si="5"/>
        <v>384</v>
      </c>
      <c r="B392" t="s">
        <v>290</v>
      </c>
      <c r="D392" t="s">
        <v>1285</v>
      </c>
    </row>
    <row r="393" spans="1:4" x14ac:dyDescent="0.3">
      <c r="A393" s="84">
        <f t="shared" ref="A393:A435" si="6">A392+1</f>
        <v>385</v>
      </c>
      <c r="B393" t="s">
        <v>403</v>
      </c>
      <c r="D393" t="s">
        <v>1286</v>
      </c>
    </row>
    <row r="394" spans="1:4" x14ac:dyDescent="0.3">
      <c r="A394" s="84">
        <f t="shared" si="6"/>
        <v>386</v>
      </c>
      <c r="B394" t="s">
        <v>404</v>
      </c>
      <c r="D394" t="s">
        <v>1287</v>
      </c>
    </row>
    <row r="395" spans="1:4" x14ac:dyDescent="0.3">
      <c r="A395" s="84">
        <f t="shared" si="6"/>
        <v>387</v>
      </c>
      <c r="B395" t="s">
        <v>405</v>
      </c>
      <c r="D395" t="s">
        <v>1288</v>
      </c>
    </row>
    <row r="396" spans="1:4" x14ac:dyDescent="0.3">
      <c r="A396" s="84">
        <f t="shared" si="6"/>
        <v>388</v>
      </c>
      <c r="B396" t="s">
        <v>291</v>
      </c>
      <c r="D396" t="s">
        <v>1289</v>
      </c>
    </row>
    <row r="397" spans="1:4" x14ac:dyDescent="0.3">
      <c r="A397" s="84">
        <f t="shared" si="6"/>
        <v>389</v>
      </c>
      <c r="B397" t="s">
        <v>407</v>
      </c>
      <c r="D397" t="s">
        <v>1290</v>
      </c>
    </row>
    <row r="398" spans="1:4" x14ac:dyDescent="0.3">
      <c r="A398" s="84">
        <f t="shared" si="6"/>
        <v>390</v>
      </c>
      <c r="B398" t="s">
        <v>408</v>
      </c>
      <c r="D398" t="s">
        <v>1302</v>
      </c>
    </row>
    <row r="399" spans="1:4" x14ac:dyDescent="0.3">
      <c r="A399" s="84">
        <f t="shared" si="6"/>
        <v>391</v>
      </c>
      <c r="B399" t="s">
        <v>409</v>
      </c>
      <c r="D399" t="s">
        <v>1291</v>
      </c>
    </row>
    <row r="400" spans="1:4" x14ac:dyDescent="0.3">
      <c r="A400" s="84">
        <f t="shared" si="6"/>
        <v>392</v>
      </c>
      <c r="B400" t="s">
        <v>410</v>
      </c>
      <c r="D400" t="s">
        <v>1301</v>
      </c>
    </row>
    <row r="401" spans="1:4" x14ac:dyDescent="0.3">
      <c r="A401" s="84">
        <f t="shared" si="6"/>
        <v>393</v>
      </c>
      <c r="B401" t="s">
        <v>292</v>
      </c>
      <c r="D401" t="s">
        <v>1292</v>
      </c>
    </row>
    <row r="402" spans="1:4" x14ac:dyDescent="0.3">
      <c r="A402" s="84">
        <f t="shared" si="6"/>
        <v>394</v>
      </c>
      <c r="B402" t="s">
        <v>293</v>
      </c>
      <c r="D402" t="s">
        <v>1293</v>
      </c>
    </row>
    <row r="403" spans="1:4" x14ac:dyDescent="0.3">
      <c r="A403" s="84">
        <f t="shared" si="6"/>
        <v>395</v>
      </c>
      <c r="B403" t="s">
        <v>294</v>
      </c>
      <c r="D403" t="s">
        <v>1294</v>
      </c>
    </row>
    <row r="404" spans="1:4" x14ac:dyDescent="0.3">
      <c r="A404" s="84">
        <f t="shared" si="6"/>
        <v>396</v>
      </c>
      <c r="B404" t="s">
        <v>295</v>
      </c>
      <c r="D404" t="s">
        <v>1295</v>
      </c>
    </row>
    <row r="405" spans="1:4" x14ac:dyDescent="0.3">
      <c r="A405" s="84">
        <f t="shared" si="6"/>
        <v>397</v>
      </c>
      <c r="B405" t="s">
        <v>296</v>
      </c>
      <c r="D405" t="s">
        <v>1296</v>
      </c>
    </row>
    <row r="406" spans="1:4" x14ac:dyDescent="0.3">
      <c r="A406" s="84">
        <f t="shared" si="6"/>
        <v>398</v>
      </c>
      <c r="B406" t="s">
        <v>411</v>
      </c>
      <c r="D406" t="s">
        <v>1297</v>
      </c>
    </row>
    <row r="407" spans="1:4" x14ac:dyDescent="0.3">
      <c r="A407" s="84">
        <f t="shared" si="6"/>
        <v>399</v>
      </c>
      <c r="B407" t="s">
        <v>412</v>
      </c>
      <c r="D407" t="s">
        <v>1303</v>
      </c>
    </row>
    <row r="408" spans="1:4" x14ac:dyDescent="0.3">
      <c r="A408" s="84">
        <f t="shared" si="6"/>
        <v>400</v>
      </c>
      <c r="B408" t="s">
        <v>297</v>
      </c>
      <c r="D408" t="s">
        <v>1304</v>
      </c>
    </row>
    <row r="409" spans="1:4" x14ac:dyDescent="0.3">
      <c r="A409" s="84">
        <f t="shared" si="6"/>
        <v>401</v>
      </c>
      <c r="B409" t="s">
        <v>413</v>
      </c>
      <c r="D409" t="s">
        <v>1305</v>
      </c>
    </row>
    <row r="410" spans="1:4" x14ac:dyDescent="0.3">
      <c r="A410" s="84">
        <f t="shared" si="6"/>
        <v>402</v>
      </c>
      <c r="B410" t="s">
        <v>1306</v>
      </c>
      <c r="D410" t="s">
        <v>1306</v>
      </c>
    </row>
    <row r="411" spans="1:4" x14ac:dyDescent="0.3">
      <c r="A411" s="84">
        <f t="shared" si="6"/>
        <v>403</v>
      </c>
      <c r="B411" t="s">
        <v>1307</v>
      </c>
      <c r="D411" t="s">
        <v>1307</v>
      </c>
    </row>
    <row r="412" spans="1:4" x14ac:dyDescent="0.3">
      <c r="A412" s="84">
        <f t="shared" si="6"/>
        <v>404</v>
      </c>
      <c r="B412" t="s">
        <v>1308</v>
      </c>
      <c r="D412" t="s">
        <v>1308</v>
      </c>
    </row>
    <row r="413" spans="1:4" x14ac:dyDescent="0.3">
      <c r="A413" s="84">
        <f t="shared" si="6"/>
        <v>405</v>
      </c>
      <c r="B413" t="s">
        <v>298</v>
      </c>
      <c r="D413" t="s">
        <v>1309</v>
      </c>
    </row>
    <row r="414" spans="1:4" x14ac:dyDescent="0.3">
      <c r="A414" s="84">
        <f t="shared" si="6"/>
        <v>406</v>
      </c>
      <c r="B414" t="s">
        <v>299</v>
      </c>
      <c r="D414" t="s">
        <v>1310</v>
      </c>
    </row>
    <row r="415" spans="1:4" x14ac:dyDescent="0.3">
      <c r="A415" s="84">
        <f t="shared" si="6"/>
        <v>407</v>
      </c>
      <c r="B415" t="s">
        <v>300</v>
      </c>
      <c r="D415" t="s">
        <v>1311</v>
      </c>
    </row>
    <row r="416" spans="1:4" x14ac:dyDescent="0.3">
      <c r="A416" s="84">
        <f t="shared" si="6"/>
        <v>408</v>
      </c>
      <c r="B416" t="s">
        <v>424</v>
      </c>
      <c r="D416" t="s">
        <v>1312</v>
      </c>
    </row>
    <row r="417" spans="1:4" x14ac:dyDescent="0.3">
      <c r="A417" s="84">
        <f t="shared" si="6"/>
        <v>409</v>
      </c>
      <c r="B417" t="s">
        <v>301</v>
      </c>
      <c r="D417" t="s">
        <v>1313</v>
      </c>
    </row>
    <row r="418" spans="1:4" x14ac:dyDescent="0.3">
      <c r="A418" s="84">
        <f t="shared" si="6"/>
        <v>410</v>
      </c>
      <c r="B418" t="s">
        <v>425</v>
      </c>
      <c r="D418" t="s">
        <v>1314</v>
      </c>
    </row>
    <row r="419" spans="1:4" x14ac:dyDescent="0.3">
      <c r="A419" s="84">
        <f t="shared" si="6"/>
        <v>411</v>
      </c>
      <c r="B419" t="s">
        <v>1315</v>
      </c>
      <c r="D419" t="s">
        <v>1315</v>
      </c>
    </row>
    <row r="420" spans="1:4" x14ac:dyDescent="0.3">
      <c r="A420" s="84">
        <f t="shared" si="6"/>
        <v>412</v>
      </c>
      <c r="B420" t="s">
        <v>1316</v>
      </c>
      <c r="D420" t="s">
        <v>1316</v>
      </c>
    </row>
    <row r="421" spans="1:4" x14ac:dyDescent="0.3">
      <c r="A421" s="84">
        <f t="shared" si="6"/>
        <v>413</v>
      </c>
      <c r="B421" t="s">
        <v>302</v>
      </c>
      <c r="D421" t="s">
        <v>1317</v>
      </c>
    </row>
    <row r="422" spans="1:4" x14ac:dyDescent="0.3">
      <c r="A422" s="84">
        <f t="shared" si="6"/>
        <v>414</v>
      </c>
      <c r="B422" t="s">
        <v>414</v>
      </c>
      <c r="D422" t="s">
        <v>1318</v>
      </c>
    </row>
    <row r="423" spans="1:4" x14ac:dyDescent="0.3">
      <c r="A423" s="84">
        <f t="shared" si="6"/>
        <v>415</v>
      </c>
      <c r="B423" t="s">
        <v>415</v>
      </c>
      <c r="D423" t="s">
        <v>1319</v>
      </c>
    </row>
    <row r="424" spans="1:4" x14ac:dyDescent="0.3">
      <c r="A424" s="84">
        <f t="shared" si="6"/>
        <v>416</v>
      </c>
      <c r="B424" t="s">
        <v>416</v>
      </c>
      <c r="D424" t="s">
        <v>1320</v>
      </c>
    </row>
    <row r="425" spans="1:4" x14ac:dyDescent="0.3">
      <c r="A425" s="84">
        <f t="shared" si="6"/>
        <v>417</v>
      </c>
      <c r="B425" t="s">
        <v>417</v>
      </c>
      <c r="D425" t="s">
        <v>1321</v>
      </c>
    </row>
    <row r="426" spans="1:4" x14ac:dyDescent="0.3">
      <c r="A426" s="84">
        <f t="shared" si="6"/>
        <v>418</v>
      </c>
      <c r="B426" t="s">
        <v>303</v>
      </c>
      <c r="D426" t="s">
        <v>1322</v>
      </c>
    </row>
    <row r="427" spans="1:4" x14ac:dyDescent="0.3">
      <c r="A427" s="84">
        <f t="shared" si="6"/>
        <v>419</v>
      </c>
      <c r="B427" t="s">
        <v>304</v>
      </c>
      <c r="D427" t="s">
        <v>1323</v>
      </c>
    </row>
    <row r="428" spans="1:4" x14ac:dyDescent="0.3">
      <c r="A428" s="84">
        <f t="shared" si="6"/>
        <v>420</v>
      </c>
      <c r="B428" t="s">
        <v>305</v>
      </c>
      <c r="D428" t="s">
        <v>1324</v>
      </c>
    </row>
    <row r="429" spans="1:4" x14ac:dyDescent="0.3">
      <c r="A429" s="84">
        <f t="shared" si="6"/>
        <v>421</v>
      </c>
      <c r="B429" t="s">
        <v>418</v>
      </c>
      <c r="D429" t="s">
        <v>1325</v>
      </c>
    </row>
    <row r="430" spans="1:4" x14ac:dyDescent="0.3">
      <c r="A430" s="84">
        <f t="shared" si="6"/>
        <v>422</v>
      </c>
      <c r="B430" t="s">
        <v>306</v>
      </c>
      <c r="D430" t="s">
        <v>1326</v>
      </c>
    </row>
    <row r="431" spans="1:4" x14ac:dyDescent="0.3">
      <c r="A431" s="84">
        <f t="shared" si="6"/>
        <v>423</v>
      </c>
      <c r="B431" t="s">
        <v>419</v>
      </c>
      <c r="D431" t="s">
        <v>1327</v>
      </c>
    </row>
    <row r="432" spans="1:4" x14ac:dyDescent="0.3">
      <c r="A432" s="84">
        <f t="shared" si="6"/>
        <v>424</v>
      </c>
      <c r="B432" t="s">
        <v>307</v>
      </c>
      <c r="D432" t="s">
        <v>1328</v>
      </c>
    </row>
    <row r="433" spans="1:4" x14ac:dyDescent="0.3">
      <c r="A433" s="84">
        <f t="shared" si="6"/>
        <v>425</v>
      </c>
      <c r="B433" t="s">
        <v>308</v>
      </c>
      <c r="D433" t="s">
        <v>1329</v>
      </c>
    </row>
    <row r="434" spans="1:4" x14ac:dyDescent="0.3">
      <c r="A434" s="84">
        <f t="shared" si="6"/>
        <v>426</v>
      </c>
      <c r="B434" t="s">
        <v>309</v>
      </c>
      <c r="D434" t="s">
        <v>1330</v>
      </c>
    </row>
    <row r="435" spans="1:4" x14ac:dyDescent="0.3">
      <c r="A435" s="84">
        <f t="shared" si="6"/>
        <v>427</v>
      </c>
      <c r="B435" t="s">
        <v>420</v>
      </c>
      <c r="D435" t="s">
        <v>1331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865"/>
  <sheetViews>
    <sheetView showZeros="0" tabSelected="1" zoomScaleNormal="100" workbookViewId="0">
      <selection activeCell="V6" sqref="V6"/>
    </sheetView>
  </sheetViews>
  <sheetFormatPr defaultColWidth="8.88671875" defaultRowHeight="14.4" x14ac:dyDescent="0.3"/>
  <cols>
    <col min="1" max="1" width="20.21875" customWidth="1"/>
    <col min="3" max="3" width="2.5546875" customWidth="1"/>
    <col min="4" max="4" width="11.33203125" customWidth="1"/>
    <col min="5" max="5" width="6.44140625" customWidth="1"/>
    <col min="6" max="6" width="36" customWidth="1"/>
    <col min="7" max="7" width="33.6640625" customWidth="1"/>
    <col min="8" max="8" width="7.109375" customWidth="1"/>
    <col min="9" max="9" width="1.77734375" customWidth="1"/>
    <col min="10" max="10" width="9.77734375" customWidth="1"/>
    <col min="11" max="11" width="2.5546875" customWidth="1"/>
    <col min="12" max="12" width="6" style="7" customWidth="1"/>
    <col min="13" max="13" width="7" customWidth="1"/>
    <col min="14" max="14" width="35.88671875" customWidth="1"/>
    <col min="15" max="15" width="1.33203125" style="4" customWidth="1"/>
    <col min="16" max="17" width="6" customWidth="1"/>
    <col min="18" max="18" width="1.6640625" customWidth="1"/>
  </cols>
  <sheetData>
    <row r="2" spans="1:19" ht="15" thickBot="1" x14ac:dyDescent="0.35"/>
    <row r="3" spans="1:19" ht="28.8" customHeight="1" thickBot="1" x14ac:dyDescent="0.35">
      <c r="C3" s="90"/>
      <c r="D3" s="91"/>
      <c r="E3" s="91"/>
      <c r="F3" s="92" t="s">
        <v>433</v>
      </c>
      <c r="G3" s="91"/>
      <c r="H3" s="91"/>
      <c r="I3" s="93"/>
      <c r="J3" s="94" t="s">
        <v>435</v>
      </c>
      <c r="K3" s="93"/>
      <c r="L3" s="162" t="s">
        <v>449</v>
      </c>
      <c r="M3" s="163"/>
      <c r="N3" s="163"/>
      <c r="O3" s="163"/>
      <c r="P3" s="163"/>
      <c r="Q3" s="164"/>
      <c r="R3" s="95"/>
    </row>
    <row r="4" spans="1:19" ht="31.8" customHeight="1" thickTop="1" thickBot="1" x14ac:dyDescent="0.6">
      <c r="C4" s="17" t="s">
        <v>434</v>
      </c>
      <c r="D4" s="36"/>
      <c r="E4" s="15"/>
      <c r="F4" s="36"/>
      <c r="G4" s="36"/>
      <c r="H4" s="36"/>
      <c r="I4" s="71"/>
      <c r="J4" s="80">
        <f>COUNTIF(J9:J869,"◄")</f>
        <v>59</v>
      </c>
      <c r="K4" s="72" t="str">
        <f>IF(COUNTIF(K9:K810,"◄?►")&gt;=1,"◄?►","")</f>
        <v/>
      </c>
      <c r="L4" s="150" t="s">
        <v>436</v>
      </c>
      <c r="M4" s="151"/>
      <c r="N4" s="31" t="s">
        <v>437</v>
      </c>
      <c r="O4" s="96"/>
      <c r="P4" s="156" t="s">
        <v>439</v>
      </c>
      <c r="Q4" s="157"/>
      <c r="R4" s="81"/>
    </row>
    <row r="5" spans="1:19" ht="42" customHeight="1" thickTop="1" thickBot="1" x14ac:dyDescent="0.35">
      <c r="C5" s="147" t="s">
        <v>426</v>
      </c>
      <c r="D5" s="148"/>
      <c r="E5" s="148"/>
      <c r="F5" s="148"/>
      <c r="G5" s="149"/>
      <c r="H5" s="68"/>
      <c r="I5" s="142"/>
      <c r="J5" s="73" t="s">
        <v>431</v>
      </c>
      <c r="K5" s="71"/>
      <c r="L5" s="152"/>
      <c r="M5" s="153"/>
      <c r="N5" s="37" t="s">
        <v>438</v>
      </c>
      <c r="O5" s="96"/>
      <c r="P5" s="9" t="s">
        <v>89</v>
      </c>
      <c r="Q5" s="97" t="s">
        <v>432</v>
      </c>
      <c r="R5" s="81"/>
    </row>
    <row r="6" spans="1:19" ht="44.4" customHeight="1" thickTop="1" thickBot="1" x14ac:dyDescent="0.35">
      <c r="C6" s="16"/>
      <c r="D6" s="145" t="s">
        <v>448</v>
      </c>
      <c r="E6" s="146"/>
      <c r="F6" s="32" t="s">
        <v>447</v>
      </c>
      <c r="G6" s="121" t="s">
        <v>446</v>
      </c>
      <c r="H6" s="63"/>
      <c r="I6" s="142"/>
      <c r="J6" s="73"/>
      <c r="K6" s="70"/>
      <c r="L6" s="5" t="s">
        <v>87</v>
      </c>
      <c r="M6" s="30" t="s">
        <v>87</v>
      </c>
      <c r="N6" s="13" t="s">
        <v>440</v>
      </c>
      <c r="O6" s="96"/>
      <c r="P6" s="158" t="str">
        <f>""&amp;COUNTIF(P9:P869,"&gt;0")&amp;" ex Philanews"</f>
        <v>59 ex Philanews</v>
      </c>
      <c r="Q6" s="160" t="str">
        <f>""&amp;COUNTIF(Q10:Q869,"&gt;0")&amp;" ex      Philanews 2x "</f>
        <v xml:space="preserve">0 ex      Philanews 2x </v>
      </c>
      <c r="R6" s="81"/>
      <c r="S6" s="69"/>
    </row>
    <row r="7" spans="1:19" ht="22.2" customHeight="1" thickTop="1" thickBot="1" x14ac:dyDescent="0.35">
      <c r="C7" s="114"/>
      <c r="D7" s="115"/>
      <c r="E7" s="116"/>
      <c r="F7" s="117"/>
      <c r="G7" s="117"/>
      <c r="H7" s="118"/>
      <c r="I7" s="142"/>
      <c r="J7" s="143" t="s">
        <v>442</v>
      </c>
      <c r="K7" s="70"/>
      <c r="L7" s="143" t="s">
        <v>443</v>
      </c>
      <c r="M7" s="165"/>
      <c r="N7" s="3" t="s">
        <v>441</v>
      </c>
      <c r="O7" s="96"/>
      <c r="P7" s="159"/>
      <c r="Q7" s="161"/>
      <c r="R7" s="81"/>
    </row>
    <row r="8" spans="1:19" ht="24" customHeight="1" thickTop="1" thickBot="1" x14ac:dyDescent="0.35">
      <c r="C8" s="119"/>
      <c r="D8" s="140" t="s">
        <v>445</v>
      </c>
      <c r="E8" s="141"/>
      <c r="F8" s="141"/>
      <c r="G8" s="141"/>
      <c r="H8" s="120"/>
      <c r="I8" s="142"/>
      <c r="J8" s="144"/>
      <c r="K8" s="70"/>
      <c r="L8" s="144"/>
      <c r="M8" s="144"/>
      <c r="N8" s="98"/>
      <c r="O8" s="96"/>
      <c r="P8" s="154" t="s">
        <v>444</v>
      </c>
      <c r="Q8" s="155"/>
      <c r="R8" s="81"/>
    </row>
    <row r="9" spans="1:19" ht="14.4" customHeight="1" thickTop="1" thickBot="1" x14ac:dyDescent="0.35">
      <c r="A9" t="str">
        <f>LOOKUP(B9,Blad1!A:A,Blad1!D:D)</f>
        <v xml:space="preserve">2792 - Oiseaux de Buzin : Grive litorne - édition régulière &amp; timbre en rouleaux R94/R95 </v>
      </c>
      <c r="B9">
        <v>1</v>
      </c>
      <c r="C9" s="38" t="s">
        <v>1338</v>
      </c>
      <c r="D9" s="19"/>
      <c r="E9" s="39"/>
      <c r="F9" s="40"/>
      <c r="G9" s="41"/>
      <c r="H9" s="40"/>
      <c r="I9" s="74" t="str">
        <f>IF(J9="◄","◄",IF(J9="ok","►",""))</f>
        <v>◄</v>
      </c>
      <c r="J9" s="75" t="str">
        <f>IF(J10&gt;0,"OK","◄")</f>
        <v>◄</v>
      </c>
      <c r="K9" s="76" t="str">
        <f>IF(AND(L9="◄",M9="►"),"◄?►",IF(L9="◄","◄",IF(M9="►","►","")))</f>
        <v>◄</v>
      </c>
      <c r="L9" s="42" t="str">
        <f>IF(L10&gt;0,"","◄")</f>
        <v>◄</v>
      </c>
      <c r="M9" s="43" t="str">
        <f>IF(M10,"►","")</f>
        <v/>
      </c>
      <c r="N9" s="99">
        <v>36143</v>
      </c>
      <c r="O9" s="100"/>
      <c r="P9" s="8" t="str">
        <f>IF(P10&gt;0,"◄","")</f>
        <v>◄</v>
      </c>
      <c r="Q9" s="101" t="str">
        <f>IF(AND(L10="",M10&gt;0),"?",IF(SUM(Q10:Q11)&gt;0,"►",""))</f>
        <v/>
      </c>
      <c r="R9" s="81"/>
    </row>
    <row r="10" spans="1:19" ht="14.4" customHeight="1" thickBot="1" x14ac:dyDescent="0.35">
      <c r="A10" t="e">
        <f>LOOKUP(B10,Blad1!A:A,Blad1!D:D)</f>
        <v>#N/A</v>
      </c>
      <c r="C10" s="22"/>
      <c r="D10" s="26" t="s">
        <v>452</v>
      </c>
      <c r="E10" s="44"/>
      <c r="F10" s="45"/>
      <c r="G10" s="27" t="s">
        <v>453</v>
      </c>
      <c r="H10" s="46" t="s">
        <v>427</v>
      </c>
      <c r="I10" s="77" t="str">
        <f>IF(J10&gt;0,"ok","◄")</f>
        <v>◄</v>
      </c>
      <c r="J10" s="78"/>
      <c r="K10" s="77" t="str">
        <f>IF(AND(L10="",M10&gt;0),"?",IF(L10="","◄",IF(M10&gt;=1,"►","")))</f>
        <v>◄</v>
      </c>
      <c r="L10" s="33"/>
      <c r="M10" s="34"/>
      <c r="N10" s="2"/>
      <c r="O10" s="102"/>
      <c r="P10" s="10">
        <f>IF(L10&gt;0,"",1)</f>
        <v>1</v>
      </c>
      <c r="Q10" s="103" t="str">
        <f>IF(M10&gt;0,M10,"")</f>
        <v/>
      </c>
      <c r="R10" s="81"/>
    </row>
    <row r="11" spans="1:19" ht="14.4" customHeight="1" thickBot="1" x14ac:dyDescent="0.35">
      <c r="A11" t="str">
        <f>LOOKUP(B11,Blad1!A:A,Blad1!D:D)</f>
        <v>2793 / 2795 - Promotion de la philatélie : timbre n° 2795 du bloc BL78</v>
      </c>
      <c r="B11">
        <f>B9+1</f>
        <v>2</v>
      </c>
      <c r="C11" s="38" t="s">
        <v>919</v>
      </c>
      <c r="D11" s="47"/>
      <c r="E11" s="48"/>
      <c r="F11" s="49"/>
      <c r="G11" s="50"/>
      <c r="H11" s="49"/>
      <c r="I11" s="70"/>
      <c r="J11" s="89" t="str">
        <f>RIGHT(G10,13)</f>
        <v xml:space="preserve"> N°. 1 / 1999</v>
      </c>
      <c r="K11" s="70"/>
      <c r="L11" s="104"/>
      <c r="M11" s="104"/>
      <c r="N11" s="99">
        <v>36183</v>
      </c>
      <c r="O11" s="100"/>
      <c r="P11" s="51"/>
      <c r="Q11" s="105"/>
      <c r="R11" s="81"/>
    </row>
    <row r="12" spans="1:19" ht="14.4" customHeight="1" thickBot="1" x14ac:dyDescent="0.35">
      <c r="A12" t="e">
        <f>LOOKUP(B12,Blad1!A:A,Blad1!D:D)</f>
        <v>#N/A</v>
      </c>
      <c r="C12" s="22"/>
      <c r="D12" s="26" t="s">
        <v>454</v>
      </c>
      <c r="E12" s="44"/>
      <c r="F12" s="45"/>
      <c r="G12" s="27" t="s">
        <v>455</v>
      </c>
      <c r="H12" s="64" t="s">
        <v>427</v>
      </c>
      <c r="I12" s="70"/>
      <c r="J12" s="79"/>
      <c r="K12" s="70"/>
      <c r="L12" s="136" t="s">
        <v>451</v>
      </c>
      <c r="M12" s="137"/>
      <c r="N12" s="52"/>
      <c r="O12" s="102"/>
      <c r="P12" s="14" t="s">
        <v>450</v>
      </c>
      <c r="Q12" s="106" t="s">
        <v>450</v>
      </c>
      <c r="R12" s="81"/>
    </row>
    <row r="13" spans="1:19" s="1" customFormat="1" ht="15.6" thickBot="1" x14ac:dyDescent="0.35">
      <c r="A13" t="str">
        <f>LOOKUP(B13,Blad1!A:A,Blad1!D:D)</f>
        <v>2796 / 2803 - Emissions occasionnelles : timbres du carnet B31 - Voir aussi les petites feuilles F….</v>
      </c>
      <c r="B13">
        <f>B11+1</f>
        <v>3</v>
      </c>
      <c r="C13" s="38" t="s">
        <v>920</v>
      </c>
      <c r="D13" s="53"/>
      <c r="E13" s="54"/>
      <c r="F13" s="55"/>
      <c r="G13" s="56"/>
      <c r="H13" s="55"/>
      <c r="I13" s="70"/>
      <c r="J13" s="79"/>
      <c r="K13" s="70"/>
      <c r="L13" s="104"/>
      <c r="M13" s="104"/>
      <c r="N13" s="99">
        <v>36183</v>
      </c>
      <c r="O13" s="100"/>
      <c r="P13" s="51"/>
      <c r="Q13" s="105"/>
      <c r="R13" s="81"/>
    </row>
    <row r="14" spans="1:19" ht="14.4" customHeight="1" thickBot="1" x14ac:dyDescent="0.35">
      <c r="A14" t="e">
        <f>LOOKUP(B14,Blad1!A:A,Blad1!D:D)</f>
        <v>#N/A</v>
      </c>
      <c r="C14" s="22"/>
      <c r="D14" s="26" t="s">
        <v>456</v>
      </c>
      <c r="E14" s="44"/>
      <c r="F14" s="45"/>
      <c r="G14" s="27" t="s">
        <v>455</v>
      </c>
      <c r="H14" s="64" t="s">
        <v>427</v>
      </c>
      <c r="I14" s="70"/>
      <c r="J14" s="79"/>
      <c r="K14" s="70"/>
      <c r="L14" s="136" t="s">
        <v>451</v>
      </c>
      <c r="M14" s="137"/>
      <c r="N14" s="52"/>
      <c r="O14" s="102"/>
      <c r="P14" s="14" t="s">
        <v>450</v>
      </c>
      <c r="Q14" s="106" t="s">
        <v>450</v>
      </c>
      <c r="R14" s="81"/>
    </row>
    <row r="15" spans="1:19" s="1" customFormat="1" ht="15.6" thickBot="1" x14ac:dyDescent="0.35">
      <c r="A15" t="str">
        <f>LOOKUP(B15,Blad1!A:A,Blad1!D:D)</f>
        <v>2796 / 2803 - Emissions occasionnelles : timbres de petits feuillets F…. - voir aussi le carnet B31</v>
      </c>
      <c r="B15">
        <f>B13+1</f>
        <v>4</v>
      </c>
      <c r="C15" s="38" t="s">
        <v>921</v>
      </c>
      <c r="D15" s="6"/>
      <c r="E15" s="49"/>
      <c r="F15" s="57"/>
      <c r="G15" s="83"/>
      <c r="H15" s="57"/>
      <c r="I15" s="74" t="str">
        <f>IF(J15="◄","◄",IF(J15="ok","►",""))</f>
        <v>◄</v>
      </c>
      <c r="J15" s="75" t="str">
        <f>IF(J16&gt;0,"OK","◄")</f>
        <v>◄</v>
      </c>
      <c r="K15" s="76" t="str">
        <f>IF(AND(L15="◄",M15="►"),"◄?►",IF(L15="◄","◄",IF(M15="►","►","")))</f>
        <v>◄</v>
      </c>
      <c r="L15" s="42" t="str">
        <f>IF(L16&gt;0,"","◄")</f>
        <v>◄</v>
      </c>
      <c r="M15" s="43" t="str">
        <f>IF(M16,"►","")</f>
        <v/>
      </c>
      <c r="N15" s="99">
        <v>36183</v>
      </c>
      <c r="O15" s="100"/>
      <c r="P15" s="8" t="str">
        <f>IF(P16&gt;0,"◄","")</f>
        <v>◄</v>
      </c>
      <c r="Q15" s="101" t="str">
        <f>IF(AND(L16="",M16&gt;0),"?",IF(SUM(Q16:Q17)&gt;0,"►",""))</f>
        <v/>
      </c>
      <c r="R15" s="81"/>
    </row>
    <row r="16" spans="1:19" ht="14.4" customHeight="1" x14ac:dyDescent="0.3">
      <c r="A16" t="e">
        <f>LOOKUP(B16,Blad1!A:A,Blad1!D:D)</f>
        <v>#N/A</v>
      </c>
      <c r="C16" s="22"/>
      <c r="D16" s="26" t="s">
        <v>457</v>
      </c>
      <c r="E16" s="44"/>
      <c r="F16" s="45"/>
      <c r="G16" s="27" t="s">
        <v>458</v>
      </c>
      <c r="H16" s="46" t="s">
        <v>427</v>
      </c>
      <c r="I16" s="77" t="str">
        <f>IF(J16&gt;0,"ok","◄")</f>
        <v>◄</v>
      </c>
      <c r="J16" s="78"/>
      <c r="K16" s="77" t="str">
        <f>IF(AND(L16="",M16&gt;0),"?",IF(L16="","◄",IF(M16&gt;=1,"►","")))</f>
        <v>◄</v>
      </c>
      <c r="L16" s="33"/>
      <c r="M16" s="34"/>
      <c r="N16" s="2"/>
      <c r="O16" s="102"/>
      <c r="P16" s="10">
        <f>IF(L16&gt;0,"",IF(I16="zie voorgaande rij","voir▲",IF(I16="zie volgende rijen","zie▼",1)))</f>
        <v>1</v>
      </c>
      <c r="Q16" s="103" t="str">
        <f>IF(M16&gt;0,M16,IF(I16="zie voorgaande rij","voir▲",IF(I16="zie volgende rijen","zie▼","")))</f>
        <v/>
      </c>
      <c r="R16" s="81"/>
    </row>
    <row r="17" spans="1:18" s="1" customFormat="1" ht="15" x14ac:dyDescent="0.3">
      <c r="A17" t="str">
        <f>LOOKUP(B17,Blad1!A:A,Blad1!D:D)</f>
        <v>2804 - Oiseaux de Buzin : Mésange noire</v>
      </c>
      <c r="B17">
        <f>B15+1</f>
        <v>5</v>
      </c>
      <c r="C17" s="38" t="s">
        <v>922</v>
      </c>
      <c r="D17" s="6"/>
      <c r="E17" s="49"/>
      <c r="F17" s="57"/>
      <c r="G17" s="83"/>
      <c r="H17" s="57"/>
      <c r="I17" s="70"/>
      <c r="J17" s="89" t="str">
        <f>RIGHT(G16,13)</f>
        <v xml:space="preserve">N°. 2 / 1999 </v>
      </c>
      <c r="K17" s="70"/>
      <c r="L17" s="104"/>
      <c r="M17" s="104"/>
      <c r="N17" s="99">
        <v>36211</v>
      </c>
      <c r="O17" s="100"/>
      <c r="P17" s="107" t="str">
        <f>IF(SUM(P18:P19)&gt;0,"◄","")</f>
        <v/>
      </c>
      <c r="Q17" s="108" t="str">
        <f>IF(SUM(Q18:Q19)&gt;0,"►","")</f>
        <v/>
      </c>
      <c r="R17" s="81"/>
    </row>
    <row r="18" spans="1:18" ht="14.4" customHeight="1" thickBot="1" x14ac:dyDescent="0.35">
      <c r="A18" t="e">
        <f>LOOKUP(B18,Blad1!A:A,Blad1!D:D)</f>
        <v>#N/A</v>
      </c>
      <c r="C18" s="22"/>
      <c r="D18" s="26" t="s">
        <v>459</v>
      </c>
      <c r="E18" s="44"/>
      <c r="F18" s="45"/>
      <c r="G18" s="27" t="s">
        <v>455</v>
      </c>
      <c r="H18" s="64" t="s">
        <v>427</v>
      </c>
      <c r="I18" s="70"/>
      <c r="J18" s="79"/>
      <c r="K18" s="70"/>
      <c r="L18" s="136" t="s">
        <v>451</v>
      </c>
      <c r="M18" s="137"/>
      <c r="N18" s="52"/>
      <c r="O18" s="102"/>
      <c r="P18" s="14" t="s">
        <v>450</v>
      </c>
      <c r="Q18" s="106" t="s">
        <v>450</v>
      </c>
      <c r="R18" s="81"/>
    </row>
    <row r="19" spans="1:18" s="1" customFormat="1" ht="15.6" thickBot="1" x14ac:dyDescent="0.35">
      <c r="A19" t="str">
        <f>LOOKUP(B19,Blad1!A:A,Blad1!D:D)</f>
        <v>2805 / 2808 - Nature : Hiboux</v>
      </c>
      <c r="B19">
        <f>B17+1</f>
        <v>6</v>
      </c>
      <c r="C19" s="38" t="s">
        <v>923</v>
      </c>
      <c r="D19" s="6"/>
      <c r="E19" s="49"/>
      <c r="F19" s="57"/>
      <c r="G19" s="83"/>
      <c r="H19" s="57"/>
      <c r="I19" s="70"/>
      <c r="J19" s="79"/>
      <c r="K19" s="70"/>
      <c r="L19" s="104"/>
      <c r="M19" s="104"/>
      <c r="N19" s="99">
        <v>36232</v>
      </c>
      <c r="O19" s="100"/>
      <c r="P19" s="8" t="str">
        <f>IF(SUM(P20:P21)&gt;0,"◄","")</f>
        <v/>
      </c>
      <c r="Q19" s="101" t="str">
        <f>IF(AND(L20="",M20&gt;0),"?",IF(SUM(Q20:Q21)&gt;0,"►",""))</f>
        <v/>
      </c>
      <c r="R19" s="81"/>
    </row>
    <row r="20" spans="1:18" ht="14.4" customHeight="1" thickBot="1" x14ac:dyDescent="0.35">
      <c r="A20" t="e">
        <f>LOOKUP(B20,Blad1!A:A,Blad1!D:D)</f>
        <v>#N/A</v>
      </c>
      <c r="C20" s="22"/>
      <c r="D20" s="26" t="s">
        <v>460</v>
      </c>
      <c r="E20" s="44"/>
      <c r="F20" s="45"/>
      <c r="G20" s="27" t="s">
        <v>458</v>
      </c>
      <c r="H20" s="46" t="s">
        <v>427</v>
      </c>
      <c r="I20" s="70"/>
      <c r="J20" s="79"/>
      <c r="K20" s="70"/>
      <c r="L20" s="136" t="s">
        <v>451</v>
      </c>
      <c r="M20" s="137"/>
      <c r="N20" s="52"/>
      <c r="O20" s="102"/>
      <c r="P20" s="14" t="s">
        <v>450</v>
      </c>
      <c r="Q20" s="106" t="s">
        <v>450</v>
      </c>
      <c r="R20" s="81"/>
    </row>
    <row r="21" spans="1:18" s="1" customFormat="1" ht="15" x14ac:dyDescent="0.3">
      <c r="A21" t="str">
        <f>LOOKUP(B21,Blad1!A:A,Blad1!D:D)</f>
        <v>2809 / 2813 - 50 ans de l'OTAN</v>
      </c>
      <c r="B21">
        <f>B19+1</f>
        <v>7</v>
      </c>
      <c r="C21" s="38" t="s">
        <v>924</v>
      </c>
      <c r="D21" s="6"/>
      <c r="E21" s="49"/>
      <c r="F21" s="57"/>
      <c r="G21" s="83"/>
      <c r="H21" s="57"/>
      <c r="I21" s="70"/>
      <c r="J21" s="79"/>
      <c r="K21" s="70"/>
      <c r="L21" s="104"/>
      <c r="M21" s="104"/>
      <c r="N21" s="99">
        <v>36232</v>
      </c>
      <c r="O21" s="100"/>
      <c r="P21" s="107" t="str">
        <f>IF(SUM(P22:P23)&gt;0,"◄","")</f>
        <v/>
      </c>
      <c r="Q21" s="108" t="str">
        <f>IF(SUM(Q22:Q23)&gt;0,"►","")</f>
        <v/>
      </c>
      <c r="R21" s="81"/>
    </row>
    <row r="22" spans="1:18" ht="14.4" customHeight="1" thickBot="1" x14ac:dyDescent="0.35">
      <c r="A22" t="e">
        <f>LOOKUP(B22,Blad1!A:A,Blad1!D:D)</f>
        <v>#N/A</v>
      </c>
      <c r="C22" s="22"/>
      <c r="D22" s="26" t="s">
        <v>461</v>
      </c>
      <c r="E22" s="44"/>
      <c r="F22" s="45"/>
      <c r="G22" s="27" t="s">
        <v>458</v>
      </c>
      <c r="H22" s="64" t="s">
        <v>427</v>
      </c>
      <c r="I22" s="70"/>
      <c r="J22" s="79"/>
      <c r="K22" s="70"/>
      <c r="L22" s="136" t="s">
        <v>451</v>
      </c>
      <c r="M22" s="137"/>
      <c r="N22" s="52"/>
      <c r="O22" s="102"/>
      <c r="P22" s="14" t="s">
        <v>450</v>
      </c>
      <c r="Q22" s="106" t="s">
        <v>450</v>
      </c>
      <c r="R22" s="81"/>
    </row>
    <row r="23" spans="1:18" s="1" customFormat="1" ht="15" x14ac:dyDescent="0.3">
      <c r="A23" t="str">
        <f>LOOKUP(B23,Blad1!A:A,Blad1!D:D)</f>
        <v>2814 - 125e anniversaire de l'Union postale universelle (UPU)</v>
      </c>
      <c r="B23">
        <f>B21+1</f>
        <v>8</v>
      </c>
      <c r="C23" s="38" t="s">
        <v>925</v>
      </c>
      <c r="D23" s="6"/>
      <c r="E23" s="49"/>
      <c r="F23" s="57"/>
      <c r="G23" s="83"/>
      <c r="H23" s="57"/>
      <c r="I23" s="70"/>
      <c r="J23" s="79"/>
      <c r="K23" s="70"/>
      <c r="L23" s="104"/>
      <c r="M23" s="104"/>
      <c r="N23" s="99">
        <v>36260</v>
      </c>
      <c r="O23" s="100"/>
      <c r="P23" s="107" t="str">
        <f>IF(SUM(P24:P25)&gt;0,"◄","")</f>
        <v/>
      </c>
      <c r="Q23" s="108" t="str">
        <f>IF(SUM(Q24:Q25)&gt;0,"►","")</f>
        <v/>
      </c>
      <c r="R23" s="81"/>
    </row>
    <row r="24" spans="1:18" ht="14.4" customHeight="1" thickBot="1" x14ac:dyDescent="0.35">
      <c r="A24" t="e">
        <f>LOOKUP(B24,Blad1!A:A,Blad1!D:D)</f>
        <v>#N/A</v>
      </c>
      <c r="C24" s="22"/>
      <c r="D24" s="26" t="s">
        <v>462</v>
      </c>
      <c r="E24" s="44"/>
      <c r="F24" s="45"/>
      <c r="G24" s="27" t="s">
        <v>458</v>
      </c>
      <c r="H24" s="64" t="s">
        <v>427</v>
      </c>
      <c r="I24" s="70"/>
      <c r="J24" s="79"/>
      <c r="K24" s="70"/>
      <c r="L24" s="136" t="s">
        <v>451</v>
      </c>
      <c r="M24" s="137"/>
      <c r="N24" s="52"/>
      <c r="O24" s="102"/>
      <c r="P24" s="14" t="s">
        <v>450</v>
      </c>
      <c r="Q24" s="106" t="s">
        <v>450</v>
      </c>
      <c r="R24" s="81"/>
    </row>
    <row r="25" spans="1:18" s="1" customFormat="1" ht="15" x14ac:dyDescent="0.3">
      <c r="A25" t="str">
        <f>LOOKUP(B25,Blad1!A:A,Blad1!D:D)</f>
        <v xml:space="preserve">2815 / 2816 - Europa: Natuurreservaten </v>
      </c>
      <c r="B25">
        <f>B23+1</f>
        <v>9</v>
      </c>
      <c r="C25" s="38" t="s">
        <v>67</v>
      </c>
      <c r="D25" s="6"/>
      <c r="E25" s="49"/>
      <c r="F25" s="57"/>
      <c r="G25" s="83"/>
      <c r="H25" s="57"/>
      <c r="I25" s="70"/>
      <c r="J25" s="79"/>
      <c r="K25" s="70"/>
      <c r="L25" s="104"/>
      <c r="M25" s="104"/>
      <c r="N25" s="99">
        <v>36274</v>
      </c>
      <c r="O25" s="100"/>
      <c r="P25" s="107" t="str">
        <f>IF(SUM(P26:P27)&gt;0,"◄","")</f>
        <v/>
      </c>
      <c r="Q25" s="108" t="str">
        <f>IF(SUM(Q26:Q27)&gt;0,"►","")</f>
        <v/>
      </c>
      <c r="R25" s="81"/>
    </row>
    <row r="26" spans="1:18" ht="14.4" customHeight="1" thickBot="1" x14ac:dyDescent="0.35">
      <c r="A26" t="e">
        <f>LOOKUP(B26,Blad1!A:A,Blad1!D:D)</f>
        <v>#N/A</v>
      </c>
      <c r="C26" s="22"/>
      <c r="D26" s="26" t="s">
        <v>463</v>
      </c>
      <c r="E26" s="44"/>
      <c r="F26" s="45"/>
      <c r="G26" s="27" t="s">
        <v>458</v>
      </c>
      <c r="H26" s="64" t="s">
        <v>427</v>
      </c>
      <c r="I26" s="70"/>
      <c r="J26" s="79"/>
      <c r="K26" s="70"/>
      <c r="L26" s="136" t="s">
        <v>451</v>
      </c>
      <c r="M26" s="137"/>
      <c r="N26" s="52"/>
      <c r="O26" s="102"/>
      <c r="P26" s="14" t="s">
        <v>450</v>
      </c>
      <c r="Q26" s="106" t="s">
        <v>450</v>
      </c>
      <c r="R26" s="81"/>
    </row>
    <row r="27" spans="1:18" s="1" customFormat="1" ht="15.6" thickBot="1" x14ac:dyDescent="0.35">
      <c r="A27" t="str">
        <f>LOOKUP(B27,Blad1!A:A,Blad1!D:D)</f>
        <v xml:space="preserve">2817 /2818 - Dag van de postzegel - "150jaar  Belgische Postzegel"                </v>
      </c>
      <c r="B27">
        <f>B25+1</f>
        <v>10</v>
      </c>
      <c r="C27" s="38" t="s">
        <v>69</v>
      </c>
      <c r="D27" s="6"/>
      <c r="E27" s="49"/>
      <c r="F27" s="57"/>
      <c r="G27" s="83"/>
      <c r="H27" s="57"/>
      <c r="I27" s="74" t="str">
        <f>IF(J27="◄","◄",IF(J27="ok","►",""))</f>
        <v>◄</v>
      </c>
      <c r="J27" s="75" t="str">
        <f>IF(J28&gt;0,"OK","◄")</f>
        <v>◄</v>
      </c>
      <c r="K27" s="76" t="str">
        <f>IF(AND(L27="◄",M27="►"),"◄?►",IF(L27="◄","◄",IF(M27="►","►","")))</f>
        <v>◄</v>
      </c>
      <c r="L27" s="42" t="str">
        <f>IF(L28&gt;0,"","◄")</f>
        <v>◄</v>
      </c>
      <c r="M27" s="43" t="str">
        <f>IF(M28,"►","")</f>
        <v/>
      </c>
      <c r="N27" s="99">
        <v>36295</v>
      </c>
      <c r="O27" s="100"/>
      <c r="P27" s="8" t="str">
        <f>IF(P28&gt;0,"◄","")</f>
        <v>◄</v>
      </c>
      <c r="Q27" s="101" t="str">
        <f>IF(AND(L28="",M28&gt;0),"?",IF(SUM(Q28:Q29)&gt;0,"►",""))</f>
        <v/>
      </c>
      <c r="R27" s="81"/>
    </row>
    <row r="28" spans="1:18" ht="14.4" customHeight="1" x14ac:dyDescent="0.3">
      <c r="A28" t="e">
        <f>LOOKUP(B28,Blad1!A:A,Blad1!D:D)</f>
        <v>#N/A</v>
      </c>
      <c r="C28" s="22"/>
      <c r="D28" s="26" t="s">
        <v>464</v>
      </c>
      <c r="E28" s="44"/>
      <c r="F28" s="45"/>
      <c r="G28" s="27" t="s">
        <v>465</v>
      </c>
      <c r="H28" s="46" t="s">
        <v>427</v>
      </c>
      <c r="I28" s="77" t="str">
        <f>IF(J28&gt;0,"ok","◄")</f>
        <v>◄</v>
      </c>
      <c r="J28" s="78"/>
      <c r="K28" s="77" t="str">
        <f>IF(AND(L28="",M28&gt;0),"?",IF(L28="","◄",IF(M28&gt;=1,"►","")))</f>
        <v>◄</v>
      </c>
      <c r="L28" s="33"/>
      <c r="M28" s="34"/>
      <c r="N28" s="2"/>
      <c r="O28" s="102"/>
      <c r="P28" s="10">
        <f>IF(L28&gt;0,"",IF(I28="zie voorgaande rij","voir▲",IF(I28="zie volgende rijen","zie▼",1)))</f>
        <v>1</v>
      </c>
      <c r="Q28" s="103" t="str">
        <f>IF(M28&gt;0,M28,IF(I28="zie voorgaande rij","voir▲",IF(I28="zie volgende rijen","zie▼","")))</f>
        <v/>
      </c>
      <c r="R28" s="81"/>
    </row>
    <row r="29" spans="1:18" s="1" customFormat="1" ht="15" x14ac:dyDescent="0.3">
      <c r="A29" t="str">
        <f>LOOKUP(B29,Blad1!A:A,Blad1!D:D)</f>
        <v>2819 / 2820 - Motorsport + timbre nr 2821 du bloc BL79</v>
      </c>
      <c r="B29">
        <f>B27+1</f>
        <v>11</v>
      </c>
      <c r="C29" s="38" t="s">
        <v>926</v>
      </c>
      <c r="D29" s="6"/>
      <c r="E29" s="49"/>
      <c r="F29" s="57"/>
      <c r="G29" s="83"/>
      <c r="H29" s="57"/>
      <c r="I29" s="70"/>
      <c r="J29" s="89" t="str">
        <f>RIGHT(G28,13)</f>
        <v xml:space="preserve">N°. 3 / 1999 </v>
      </c>
      <c r="K29" s="70"/>
      <c r="L29" s="104"/>
      <c r="M29" s="104"/>
      <c r="N29" s="99">
        <v>36295</v>
      </c>
      <c r="O29" s="100"/>
      <c r="P29" s="107" t="str">
        <f>IF(SUM(P30:P31)&gt;0,"◄","")</f>
        <v/>
      </c>
      <c r="Q29" s="108" t="str">
        <f>IF(SUM(Q30:Q31)&gt;0,"►","")</f>
        <v/>
      </c>
      <c r="R29" s="81"/>
    </row>
    <row r="30" spans="1:18" ht="14.4" customHeight="1" thickBot="1" x14ac:dyDescent="0.35">
      <c r="A30" t="e">
        <f>LOOKUP(B30,Blad1!A:A,Blad1!D:D)</f>
        <v>#N/A</v>
      </c>
      <c r="C30" s="22"/>
      <c r="D30" s="26" t="s">
        <v>464</v>
      </c>
      <c r="E30" s="44"/>
      <c r="F30" s="45"/>
      <c r="G30" s="27" t="s">
        <v>465</v>
      </c>
      <c r="H30" s="64" t="s">
        <v>427</v>
      </c>
      <c r="I30" s="70"/>
      <c r="J30" s="79"/>
      <c r="K30" s="70"/>
      <c r="L30" s="136" t="s">
        <v>451</v>
      </c>
      <c r="M30" s="137"/>
      <c r="N30" s="52"/>
      <c r="O30" s="102"/>
      <c r="P30" s="14" t="s">
        <v>450</v>
      </c>
      <c r="Q30" s="106" t="s">
        <v>450</v>
      </c>
      <c r="R30" s="81"/>
    </row>
    <row r="31" spans="1:18" s="1" customFormat="1" ht="15" x14ac:dyDescent="0.3">
      <c r="A31" t="str">
        <f>LOOKUP(B31,Blad1!A:A,Blad1!D:D)</f>
        <v>2822 - James Ensor : Edition commune avec Israël - Timbres de F2822</v>
      </c>
      <c r="B31">
        <f>B29+1</f>
        <v>12</v>
      </c>
      <c r="C31" s="38" t="s">
        <v>927</v>
      </c>
      <c r="D31" s="6"/>
      <c r="E31" s="49"/>
      <c r="F31" s="57"/>
      <c r="G31" s="83"/>
      <c r="H31" s="57"/>
      <c r="I31" s="70"/>
      <c r="J31" s="79"/>
      <c r="K31" s="70"/>
      <c r="L31" s="104"/>
      <c r="M31" s="104"/>
      <c r="N31" s="99">
        <v>36266</v>
      </c>
      <c r="O31" s="100"/>
      <c r="P31" s="107" t="str">
        <f>IF(SUM(P32:P33)&gt;0,"◄","")</f>
        <v/>
      </c>
      <c r="Q31" s="108" t="str">
        <f>IF(SUM(Q32:Q33)&gt;0,"►","")</f>
        <v/>
      </c>
      <c r="R31" s="81"/>
    </row>
    <row r="32" spans="1:18" ht="14.4" customHeight="1" thickBot="1" x14ac:dyDescent="0.35">
      <c r="A32" t="e">
        <f>LOOKUP(B32,Blad1!A:A,Blad1!D:D)</f>
        <v>#N/A</v>
      </c>
      <c r="C32" s="22"/>
      <c r="D32" s="26" t="s">
        <v>466</v>
      </c>
      <c r="E32" s="44"/>
      <c r="F32" s="45"/>
      <c r="G32" s="27" t="s">
        <v>465</v>
      </c>
      <c r="H32" s="64" t="s">
        <v>427</v>
      </c>
      <c r="I32" s="70"/>
      <c r="J32" s="79"/>
      <c r="K32" s="70"/>
      <c r="L32" s="136" t="s">
        <v>451</v>
      </c>
      <c r="M32" s="137"/>
      <c r="N32" s="52"/>
      <c r="O32" s="102"/>
      <c r="P32" s="14" t="s">
        <v>450</v>
      </c>
      <c r="Q32" s="106" t="s">
        <v>450</v>
      </c>
      <c r="R32" s="81"/>
    </row>
    <row r="33" spans="1:18" s="1" customFormat="1" ht="15" x14ac:dyDescent="0.3">
      <c r="A33" t="str">
        <f>LOOKUP(B33,Blad1!A:A,Blad1!D:D)</f>
        <v>2823 / 2824 - Tourisme</v>
      </c>
      <c r="B33">
        <f>B31+1</f>
        <v>13</v>
      </c>
      <c r="C33" s="38" t="s">
        <v>928</v>
      </c>
      <c r="D33" s="6"/>
      <c r="E33" s="49"/>
      <c r="F33" s="57"/>
      <c r="G33" s="83"/>
      <c r="H33" s="57"/>
      <c r="I33" s="70"/>
      <c r="J33" s="79"/>
      <c r="K33" s="70"/>
      <c r="L33" s="104"/>
      <c r="M33" s="104"/>
      <c r="N33" s="99">
        <v>36316</v>
      </c>
      <c r="O33" s="100"/>
      <c r="P33" s="107" t="str">
        <f>IF(SUM(P34:P35)&gt;0,"◄","")</f>
        <v/>
      </c>
      <c r="Q33" s="108" t="str">
        <f>IF(SUM(Q34:Q35)&gt;0,"►","")</f>
        <v/>
      </c>
      <c r="R33" s="81"/>
    </row>
    <row r="34" spans="1:18" ht="14.4" customHeight="1" thickBot="1" x14ac:dyDescent="0.35">
      <c r="A34" t="e">
        <f>LOOKUP(B34,Blad1!A:A,Blad1!D:D)</f>
        <v>#N/A</v>
      </c>
      <c r="C34" s="22"/>
      <c r="D34" s="26" t="s">
        <v>467</v>
      </c>
      <c r="E34" s="44"/>
      <c r="F34" s="45"/>
      <c r="G34" s="27" t="s">
        <v>465</v>
      </c>
      <c r="H34" s="64" t="s">
        <v>427</v>
      </c>
      <c r="I34" s="70"/>
      <c r="J34" s="79"/>
      <c r="K34" s="70"/>
      <c r="L34" s="136" t="s">
        <v>451</v>
      </c>
      <c r="M34" s="137"/>
      <c r="N34" s="52"/>
      <c r="O34" s="102"/>
      <c r="P34" s="14" t="s">
        <v>450</v>
      </c>
      <c r="Q34" s="106" t="s">
        <v>450</v>
      </c>
      <c r="R34" s="81"/>
    </row>
    <row r="35" spans="1:18" s="1" customFormat="1" ht="15" x14ac:dyDescent="0.3">
      <c r="A35" t="str">
        <f>LOOKUP(B35,Blad1!A:A,Blad1!D:D)</f>
        <v>2825 / 2827 - Chocolat belge</v>
      </c>
      <c r="B35">
        <f>B33+1</f>
        <v>14</v>
      </c>
      <c r="C35" s="38" t="s">
        <v>929</v>
      </c>
      <c r="D35" s="6"/>
      <c r="E35" s="49"/>
      <c r="F35" s="57"/>
      <c r="G35" s="83"/>
      <c r="H35" s="57"/>
      <c r="I35" s="70"/>
      <c r="J35" s="79"/>
      <c r="K35" s="70"/>
      <c r="L35" s="104"/>
      <c r="M35" s="104"/>
      <c r="N35" s="99">
        <v>36316</v>
      </c>
      <c r="O35" s="100"/>
      <c r="P35" s="107" t="str">
        <f>IF(SUM(P36:P37)&gt;0,"◄","")</f>
        <v/>
      </c>
      <c r="Q35" s="108" t="str">
        <f>IF(SUM(Q36:Q37)&gt;0,"►","")</f>
        <v/>
      </c>
      <c r="R35" s="81"/>
    </row>
    <row r="36" spans="1:18" ht="14.4" customHeight="1" thickBot="1" x14ac:dyDescent="0.35">
      <c r="A36" t="e">
        <f>LOOKUP(B36,Blad1!A:A,Blad1!D:D)</f>
        <v>#N/A</v>
      </c>
      <c r="C36" s="22"/>
      <c r="D36" s="26" t="s">
        <v>468</v>
      </c>
      <c r="E36" s="44"/>
      <c r="F36" s="45"/>
      <c r="G36" s="27" t="s">
        <v>465</v>
      </c>
      <c r="H36" s="64" t="s">
        <v>427</v>
      </c>
      <c r="I36" s="70"/>
      <c r="J36" s="79"/>
      <c r="K36" s="70"/>
      <c r="L36" s="136" t="s">
        <v>451</v>
      </c>
      <c r="M36" s="137"/>
      <c r="N36" s="52"/>
      <c r="O36" s="102"/>
      <c r="P36" s="14" t="s">
        <v>450</v>
      </c>
      <c r="Q36" s="106" t="s">
        <v>450</v>
      </c>
      <c r="R36" s="81"/>
    </row>
    <row r="37" spans="1:18" s="1" customFormat="1" ht="15" x14ac:dyDescent="0.3">
      <c r="A37" t="str">
        <f>LOOKUP(B37,Blad1!A:A,Blad1!D:D)</f>
        <v>2828 - 40 ans de mariage royal - 2 juillet 1959 (Roi Albert II et Reine Paola)</v>
      </c>
      <c r="B37">
        <f>B35+1</f>
        <v>15</v>
      </c>
      <c r="C37" s="38" t="s">
        <v>930</v>
      </c>
      <c r="D37" s="6"/>
      <c r="E37" s="49"/>
      <c r="F37" s="57"/>
      <c r="G37" s="83"/>
      <c r="H37" s="57"/>
      <c r="I37" s="70"/>
      <c r="J37" s="79"/>
      <c r="K37" s="70"/>
      <c r="L37" s="104"/>
      <c r="M37" s="104"/>
      <c r="N37" s="99">
        <v>36343</v>
      </c>
      <c r="O37" s="100"/>
      <c r="P37" s="107" t="str">
        <f>IF(SUM(P38:P39)&gt;0,"◄","")</f>
        <v/>
      </c>
      <c r="Q37" s="108" t="str">
        <f>IF(SUM(Q38:Q39)&gt;0,"►","")</f>
        <v/>
      </c>
      <c r="R37" s="81"/>
    </row>
    <row r="38" spans="1:18" ht="14.4" customHeight="1" thickBot="1" x14ac:dyDescent="0.35">
      <c r="A38" t="e">
        <f>LOOKUP(B38,Blad1!A:A,Blad1!D:D)</f>
        <v>#N/A</v>
      </c>
      <c r="C38" s="22"/>
      <c r="D38" s="26" t="s">
        <v>469</v>
      </c>
      <c r="E38" s="44"/>
      <c r="F38" s="45"/>
      <c r="G38" s="27" t="s">
        <v>465</v>
      </c>
      <c r="H38" s="64" t="s">
        <v>427</v>
      </c>
      <c r="I38" s="70"/>
      <c r="J38" s="79"/>
      <c r="K38" s="70"/>
      <c r="L38" s="136" t="s">
        <v>451</v>
      </c>
      <c r="M38" s="137"/>
      <c r="N38" s="52"/>
      <c r="O38" s="102"/>
      <c r="P38" s="14" t="s">
        <v>450</v>
      </c>
      <c r="Q38" s="106" t="s">
        <v>450</v>
      </c>
      <c r="R38" s="81"/>
    </row>
    <row r="39" spans="1:18" s="1" customFormat="1" ht="15" x14ac:dyDescent="0.3">
      <c r="A39" t="str">
        <f>LOOKUP(B39,Blad1!A:A,Blad1!D:D)</f>
        <v>2829 /2831 - James Ensor (1860-1949)</v>
      </c>
      <c r="B39">
        <f>B37+1</f>
        <v>16</v>
      </c>
      <c r="C39" s="38" t="s">
        <v>8</v>
      </c>
      <c r="D39" s="6"/>
      <c r="E39" s="49"/>
      <c r="F39" s="57"/>
      <c r="G39" s="83"/>
      <c r="H39" s="57"/>
      <c r="I39" s="70"/>
      <c r="J39" s="79"/>
      <c r="K39" s="70"/>
      <c r="L39" s="104"/>
      <c r="M39" s="104"/>
      <c r="N39" s="99">
        <v>36414</v>
      </c>
      <c r="O39" s="100"/>
      <c r="P39" s="107" t="str">
        <f>IF(SUM(P40:P41)&gt;0,"◄","")</f>
        <v/>
      </c>
      <c r="Q39" s="108" t="str">
        <f>IF(SUM(Q40:Q41)&gt;0,"►","")</f>
        <v/>
      </c>
      <c r="R39" s="81"/>
    </row>
    <row r="40" spans="1:18" ht="14.4" customHeight="1" thickBot="1" x14ac:dyDescent="0.35">
      <c r="A40" t="e">
        <f>LOOKUP(B40,Blad1!A:A,Blad1!D:D)</f>
        <v>#N/A</v>
      </c>
      <c r="C40" s="22"/>
      <c r="D40" s="26" t="s">
        <v>470</v>
      </c>
      <c r="E40" s="44"/>
      <c r="F40" s="45"/>
      <c r="G40" s="27" t="s">
        <v>465</v>
      </c>
      <c r="H40" s="64" t="s">
        <v>427</v>
      </c>
      <c r="I40" s="70"/>
      <c r="J40" s="79"/>
      <c r="K40" s="70"/>
      <c r="L40" s="136" t="s">
        <v>451</v>
      </c>
      <c r="M40" s="137"/>
      <c r="N40" s="52"/>
      <c r="O40" s="102"/>
      <c r="P40" s="14" t="s">
        <v>450</v>
      </c>
      <c r="Q40" s="106" t="s">
        <v>450</v>
      </c>
      <c r="R40" s="81"/>
    </row>
    <row r="41" spans="1:18" s="1" customFormat="1" ht="15.6" thickBot="1" x14ac:dyDescent="0.35">
      <c r="A41" t="str">
        <f>LOOKUP(B41,Blad1!A:A,Blad1!D:D)</f>
        <v>2832 / 2837 - Bruphila '99. 150 ans de timbres belges : timbres du bloc BL80</v>
      </c>
      <c r="B41">
        <f>B39+1</f>
        <v>17</v>
      </c>
      <c r="C41" s="38" t="s">
        <v>931</v>
      </c>
      <c r="D41" s="6"/>
      <c r="E41" s="49"/>
      <c r="F41" s="57"/>
      <c r="G41" s="83"/>
      <c r="H41" s="57"/>
      <c r="I41" s="74" t="str">
        <f>IF(J41="◄","◄",IF(J41="ok","►",""))</f>
        <v>◄</v>
      </c>
      <c r="J41" s="75" t="str">
        <f>IF(J42&gt;0,"OK","◄")</f>
        <v>◄</v>
      </c>
      <c r="K41" s="76" t="str">
        <f>IF(AND(L41="◄",M41="►"),"◄?►",IF(L41="◄","◄",IF(M41="►","►","")))</f>
        <v>◄</v>
      </c>
      <c r="L41" s="42" t="str">
        <f>IF(L42&gt;0,"","◄")</f>
        <v>◄</v>
      </c>
      <c r="M41" s="43" t="str">
        <f>IF(M42,"►","")</f>
        <v/>
      </c>
      <c r="N41" s="99">
        <v>36432</v>
      </c>
      <c r="O41" s="100"/>
      <c r="P41" s="8" t="str">
        <f>IF(P42&gt;0,"◄","")</f>
        <v>◄</v>
      </c>
      <c r="Q41" s="101" t="str">
        <f>IF(AND(L42="",M42&gt;0),"?",IF(SUM(Q42:Q43)&gt;0,"►",""))</f>
        <v/>
      </c>
      <c r="R41" s="81"/>
    </row>
    <row r="42" spans="1:18" ht="14.4" customHeight="1" x14ac:dyDescent="0.3">
      <c r="A42" t="e">
        <f>LOOKUP(B42,Blad1!A:A,Blad1!D:D)</f>
        <v>#N/A</v>
      </c>
      <c r="C42" s="22"/>
      <c r="D42" s="26" t="s">
        <v>471</v>
      </c>
      <c r="E42" s="44"/>
      <c r="F42" s="45"/>
      <c r="G42" s="27" t="s">
        <v>472</v>
      </c>
      <c r="H42" s="46" t="s">
        <v>427</v>
      </c>
      <c r="I42" s="77" t="str">
        <f>IF(J42&gt;0,"ok","◄")</f>
        <v>◄</v>
      </c>
      <c r="J42" s="78"/>
      <c r="K42" s="77" t="str">
        <f>IF(AND(L42="",M42&gt;0),"?",IF(L42="","◄",IF(M42&gt;=1,"►","")))</f>
        <v>◄</v>
      </c>
      <c r="L42" s="33"/>
      <c r="M42" s="34"/>
      <c r="N42" s="2"/>
      <c r="O42" s="102"/>
      <c r="P42" s="10">
        <f>IF(L42&gt;0,"",IF(I42="zie voorgaande rij","voir▲",IF(I42="zie volgende rijen","zie▼",1)))</f>
        <v>1</v>
      </c>
      <c r="Q42" s="103" t="str">
        <f>IF(M42&gt;0,M42,IF(I42="zie voorgaande rij","voir▲",IF(I42="zie volgende rijen","zie▼","")))</f>
        <v/>
      </c>
      <c r="R42" s="81"/>
    </row>
    <row r="43" spans="1:18" s="1" customFormat="1" ht="15" x14ac:dyDescent="0.3">
      <c r="A43" t="str">
        <f>LOOKUP(B43,Blad1!A:A,Blad1!D:D)</f>
        <v xml:space="preserve">2838 / 2839 - Lauréats du prix Nobel </v>
      </c>
      <c r="B43">
        <f>B41+1</f>
        <v>18</v>
      </c>
      <c r="C43" s="38" t="s">
        <v>932</v>
      </c>
      <c r="D43" s="6"/>
      <c r="E43" s="49"/>
      <c r="F43" s="57"/>
      <c r="G43" s="83"/>
      <c r="H43" s="57"/>
      <c r="I43" s="70"/>
      <c r="J43" s="89" t="str">
        <f>RIGHT(G42,13)</f>
        <v xml:space="preserve">N°. 4 / 1999 </v>
      </c>
      <c r="K43" s="70"/>
      <c r="L43" s="104"/>
      <c r="M43" s="104"/>
      <c r="N43" s="99">
        <v>36433</v>
      </c>
      <c r="O43" s="100"/>
      <c r="P43" s="107" t="str">
        <f>IF(SUM(P44:P45)&gt;0,"◄","")</f>
        <v/>
      </c>
      <c r="Q43" s="108" t="str">
        <f>IF(SUM(Q44:Q45)&gt;0,"►","")</f>
        <v/>
      </c>
      <c r="R43" s="81"/>
    </row>
    <row r="44" spans="1:18" ht="14.4" customHeight="1" thickBot="1" x14ac:dyDescent="0.35">
      <c r="A44" t="e">
        <f>LOOKUP(B44,Blad1!A:A,Blad1!D:D)</f>
        <v>#N/A</v>
      </c>
      <c r="C44" s="22"/>
      <c r="D44" s="26" t="s">
        <v>473</v>
      </c>
      <c r="E44" s="44"/>
      <c r="F44" s="45"/>
      <c r="G44" s="27" t="s">
        <v>472</v>
      </c>
      <c r="H44" s="64" t="s">
        <v>427</v>
      </c>
      <c r="I44" s="70"/>
      <c r="J44" s="79"/>
      <c r="K44" s="70"/>
      <c r="L44" s="136" t="s">
        <v>451</v>
      </c>
      <c r="M44" s="137"/>
      <c r="N44" s="52"/>
      <c r="O44" s="102"/>
      <c r="P44" s="14" t="s">
        <v>450</v>
      </c>
      <c r="Q44" s="106" t="s">
        <v>450</v>
      </c>
      <c r="R44" s="81"/>
    </row>
    <row r="45" spans="1:18" s="1" customFormat="1" ht="15" x14ac:dyDescent="0.3">
      <c r="A45" t="str">
        <f>LOOKUP(B45,Blad1!A:A,Blad1!D:D)</f>
        <v>2840 - SM le Roi Albert II</v>
      </c>
      <c r="B45">
        <f>B43+1</f>
        <v>19</v>
      </c>
      <c r="C45" s="38" t="s">
        <v>933</v>
      </c>
      <c r="D45" s="6"/>
      <c r="E45" s="49"/>
      <c r="F45" s="57"/>
      <c r="G45" s="83"/>
      <c r="H45" s="57"/>
      <c r="I45" s="70"/>
      <c r="J45" s="79"/>
      <c r="K45" s="70"/>
      <c r="L45" s="104"/>
      <c r="M45" s="104"/>
      <c r="N45" s="99">
        <v>36434</v>
      </c>
      <c r="O45" s="100"/>
      <c r="P45" s="107" t="str">
        <f>IF(SUM(P46:P47)&gt;0,"◄","")</f>
        <v/>
      </c>
      <c r="Q45" s="108" t="str">
        <f>IF(SUM(Q46:Q47)&gt;0,"►","")</f>
        <v/>
      </c>
      <c r="R45" s="81"/>
    </row>
    <row r="46" spans="1:18" ht="14.4" customHeight="1" thickBot="1" x14ac:dyDescent="0.35">
      <c r="A46" t="e">
        <f>LOOKUP(B46,Blad1!A:A,Blad1!D:D)</f>
        <v>#N/A</v>
      </c>
      <c r="C46" s="22"/>
      <c r="D46" s="26" t="s">
        <v>474</v>
      </c>
      <c r="E46" s="44"/>
      <c r="F46" s="45"/>
      <c r="G46" s="27" t="s">
        <v>472</v>
      </c>
      <c r="H46" s="64" t="s">
        <v>427</v>
      </c>
      <c r="I46" s="70"/>
      <c r="J46" s="79"/>
      <c r="K46" s="70"/>
      <c r="L46" s="136" t="s">
        <v>451</v>
      </c>
      <c r="M46" s="137"/>
      <c r="N46" s="52"/>
      <c r="O46" s="102"/>
      <c r="P46" s="14" t="s">
        <v>450</v>
      </c>
      <c r="Q46" s="106" t="s">
        <v>450</v>
      </c>
      <c r="R46" s="81"/>
    </row>
    <row r="47" spans="1:18" s="1" customFormat="1" ht="28.8" customHeight="1" x14ac:dyDescent="0.3">
      <c r="A47" t="str">
        <f>LOOKUP(B47,Blad1!A:A,Blad1!D:D)</f>
        <v>2841 / 2849 - Philatélie jeunesse (20ème anniversaire du premier timbre comique) : timbres individuels du bloc BL81</v>
      </c>
      <c r="B47">
        <f>B45+1</f>
        <v>20</v>
      </c>
      <c r="C47" s="138" t="s">
        <v>934</v>
      </c>
      <c r="D47" s="139"/>
      <c r="E47" s="139"/>
      <c r="F47" s="139"/>
      <c r="G47" s="139"/>
      <c r="H47" s="57"/>
      <c r="I47" s="70"/>
      <c r="J47" s="79"/>
      <c r="K47" s="70"/>
      <c r="L47" s="104"/>
      <c r="M47" s="104"/>
      <c r="N47" s="99">
        <v>36435</v>
      </c>
      <c r="O47" s="100"/>
      <c r="P47" s="107" t="str">
        <f>IF(SUM(P48:P49)&gt;0,"◄","")</f>
        <v/>
      </c>
      <c r="Q47" s="108" t="str">
        <f>IF(SUM(Q48:Q49)&gt;0,"►","")</f>
        <v/>
      </c>
      <c r="R47" s="81"/>
    </row>
    <row r="48" spans="1:18" ht="14.4" customHeight="1" thickBot="1" x14ac:dyDescent="0.35">
      <c r="A48" t="e">
        <f>LOOKUP(B48,Blad1!A:A,Blad1!D:D)</f>
        <v>#N/A</v>
      </c>
      <c r="C48" s="22"/>
      <c r="D48" s="26" t="s">
        <v>475</v>
      </c>
      <c r="E48" s="44"/>
      <c r="F48" s="45"/>
      <c r="G48" s="27" t="s">
        <v>472</v>
      </c>
      <c r="H48" s="64" t="s">
        <v>427</v>
      </c>
      <c r="I48" s="70"/>
      <c r="J48" s="79"/>
      <c r="K48" s="70"/>
      <c r="L48" s="136" t="s">
        <v>451</v>
      </c>
      <c r="M48" s="137"/>
      <c r="N48" s="52"/>
      <c r="O48" s="102"/>
      <c r="P48" s="14" t="s">
        <v>450</v>
      </c>
      <c r="Q48" s="106" t="s">
        <v>450</v>
      </c>
      <c r="R48" s="81"/>
    </row>
    <row r="49" spans="1:18" s="1" customFormat="1" ht="15.6" thickBot="1" x14ac:dyDescent="0.35">
      <c r="A49" t="str">
        <f>LOOKUP(B49,Blad1!A:A,Blad1!D:D)</f>
        <v>2850 - Carnet B32. Fleurs: Pelargonium F1 Zonale "Matador"</v>
      </c>
      <c r="B49">
        <f>B47+1</f>
        <v>21</v>
      </c>
      <c r="C49" s="38" t="s">
        <v>935</v>
      </c>
      <c r="D49" s="6"/>
      <c r="E49" s="49"/>
      <c r="F49" s="57"/>
      <c r="G49" s="83"/>
      <c r="H49" s="57"/>
      <c r="I49" s="74" t="str">
        <f>IF(J49="◄","◄",IF(J49="ok","►",""))</f>
        <v>◄</v>
      </c>
      <c r="J49" s="75" t="str">
        <f>IF(J50&gt;0,"OK","◄")</f>
        <v>◄</v>
      </c>
      <c r="K49" s="76" t="str">
        <f>IF(AND(L49="◄",M49="►"),"◄?►",IF(L49="◄","◄",IF(M49="►","►","")))</f>
        <v>◄</v>
      </c>
      <c r="L49" s="42" t="str">
        <f>IF(L50&gt;0,"","◄")</f>
        <v>◄</v>
      </c>
      <c r="M49" s="43" t="str">
        <f>IF(M50,"►","")</f>
        <v/>
      </c>
      <c r="N49" s="99">
        <v>36436</v>
      </c>
      <c r="O49" s="100"/>
      <c r="P49" s="8" t="str">
        <f>IF(P50&gt;0,"◄","")</f>
        <v>◄</v>
      </c>
      <c r="Q49" s="101" t="str">
        <f>IF(AND(L50="",M50&gt;0),"?",IF(SUM(Q50:Q51)&gt;0,"►",""))</f>
        <v/>
      </c>
      <c r="R49" s="81"/>
    </row>
    <row r="50" spans="1:18" ht="14.4" customHeight="1" x14ac:dyDescent="0.3">
      <c r="A50" t="e">
        <f>LOOKUP(B50,Blad1!A:A,Blad1!D:D)</f>
        <v>#N/A</v>
      </c>
      <c r="C50" s="22"/>
      <c r="D50" s="26" t="s">
        <v>476</v>
      </c>
      <c r="E50" s="44"/>
      <c r="F50" s="45"/>
      <c r="G50" s="27" t="s">
        <v>477</v>
      </c>
      <c r="H50" s="46" t="s">
        <v>427</v>
      </c>
      <c r="I50" s="77" t="str">
        <f>IF(J50&gt;0,"ok","◄")</f>
        <v>◄</v>
      </c>
      <c r="J50" s="78"/>
      <c r="K50" s="77" t="str">
        <f>IF(AND(L50="",M50&gt;0),"?",IF(L50="","◄",IF(M50&gt;=1,"►","")))</f>
        <v>◄</v>
      </c>
      <c r="L50" s="33"/>
      <c r="M50" s="34"/>
      <c r="N50" s="2"/>
      <c r="O50" s="102"/>
      <c r="P50" s="10">
        <f>IF(L50&gt;0,"",IF(I50="zie voorgaande rij","voir▲",IF(I50="zie volgende rijen","zie▼",1)))</f>
        <v>1</v>
      </c>
      <c r="Q50" s="103" t="str">
        <f>IF(M50&gt;0,M50,IF(I50="zie voorgaande rij","voir▲",IF(I50="zie volgende rijen","zie▼","")))</f>
        <v/>
      </c>
      <c r="R50" s="81"/>
    </row>
    <row r="51" spans="1:18" s="1" customFormat="1" ht="15" x14ac:dyDescent="0.3">
      <c r="A51" t="str">
        <f>LOOKUP(B51,Blad1!A:A,Blad1!D:D)</f>
        <v>2851 / 2852 - Solidarité. Croix Rouge</v>
      </c>
      <c r="B51">
        <f>B49+1</f>
        <v>22</v>
      </c>
      <c r="C51" s="38" t="s">
        <v>936</v>
      </c>
      <c r="D51" s="6"/>
      <c r="E51" s="49"/>
      <c r="F51" s="57"/>
      <c r="G51" s="83"/>
      <c r="H51" s="57"/>
      <c r="I51" s="70"/>
      <c r="J51" s="89" t="str">
        <f>RIGHT(G50,13)</f>
        <v xml:space="preserve">N°. 5 / 1999 </v>
      </c>
      <c r="K51" s="70"/>
      <c r="L51" s="104"/>
      <c r="M51" s="104"/>
      <c r="N51" s="99">
        <v>36470</v>
      </c>
      <c r="O51" s="100"/>
      <c r="P51" s="107" t="str">
        <f>IF(SUM(P52:P53)&gt;0,"◄","")</f>
        <v/>
      </c>
      <c r="Q51" s="108" t="str">
        <f>IF(SUM(Q52:Q53)&gt;0,"►","")</f>
        <v/>
      </c>
      <c r="R51" s="81"/>
    </row>
    <row r="52" spans="1:18" ht="14.4" customHeight="1" thickBot="1" x14ac:dyDescent="0.35">
      <c r="A52" t="e">
        <f>LOOKUP(B52,Blad1!A:A,Blad1!D:D)</f>
        <v>#N/A</v>
      </c>
      <c r="C52" s="22"/>
      <c r="D52" s="26" t="s">
        <v>478</v>
      </c>
      <c r="E52" s="44"/>
      <c r="F52" s="45"/>
      <c r="G52" s="27" t="s">
        <v>477</v>
      </c>
      <c r="H52" s="64" t="s">
        <v>427</v>
      </c>
      <c r="I52" s="70"/>
      <c r="J52" s="79"/>
      <c r="K52" s="70"/>
      <c r="L52" s="136" t="s">
        <v>451</v>
      </c>
      <c r="M52" s="137"/>
      <c r="N52" s="52"/>
      <c r="O52" s="102"/>
      <c r="P52" s="14" t="s">
        <v>450</v>
      </c>
      <c r="Q52" s="106" t="s">
        <v>450</v>
      </c>
      <c r="R52" s="81"/>
    </row>
    <row r="53" spans="1:18" s="1" customFormat="1" ht="15" x14ac:dyDescent="0.3">
      <c r="A53" t="str">
        <f>LOOKUP(B53,Blad1!A:A,Blad1!D:D)</f>
        <v>2853 - Noël et Nouvel An</v>
      </c>
      <c r="B53">
        <f>B51+1</f>
        <v>23</v>
      </c>
      <c r="C53" s="38" t="s">
        <v>937</v>
      </c>
      <c r="D53" s="6"/>
      <c r="E53" s="49"/>
      <c r="F53" s="57"/>
      <c r="G53" s="83"/>
      <c r="H53" s="57"/>
      <c r="I53" s="70"/>
      <c r="J53" s="79"/>
      <c r="K53" s="70"/>
      <c r="L53" s="104"/>
      <c r="M53" s="104"/>
      <c r="N53" s="99">
        <v>36470</v>
      </c>
      <c r="O53" s="100"/>
      <c r="P53" s="107" t="str">
        <f>IF(SUM(P54:P55)&gt;0,"◄","")</f>
        <v/>
      </c>
      <c r="Q53" s="108" t="str">
        <f>IF(SUM(Q54:Q55)&gt;0,"►","")</f>
        <v/>
      </c>
      <c r="R53" s="81"/>
    </row>
    <row r="54" spans="1:18" ht="14.4" customHeight="1" thickBot="1" x14ac:dyDescent="0.35">
      <c r="A54" t="e">
        <f>LOOKUP(B54,Blad1!A:A,Blad1!D:D)</f>
        <v>#N/A</v>
      </c>
      <c r="C54" s="22"/>
      <c r="D54" s="26" t="s">
        <v>479</v>
      </c>
      <c r="E54" s="44"/>
      <c r="F54" s="45"/>
      <c r="G54" s="27" t="s">
        <v>477</v>
      </c>
      <c r="H54" s="64" t="s">
        <v>427</v>
      </c>
      <c r="I54" s="70"/>
      <c r="J54" s="79"/>
      <c r="K54" s="70"/>
      <c r="L54" s="136" t="s">
        <v>451</v>
      </c>
      <c r="M54" s="137"/>
      <c r="N54" s="52"/>
      <c r="O54" s="102"/>
      <c r="P54" s="14" t="s">
        <v>450</v>
      </c>
      <c r="Q54" s="106" t="s">
        <v>450</v>
      </c>
      <c r="R54" s="81"/>
    </row>
    <row r="55" spans="1:18" s="1" customFormat="1" ht="15" x14ac:dyDescent="0.3">
      <c r="A55" t="str">
        <f>LOOKUP(B55,Blad1!A:A,Blad1!D:D)</f>
        <v>2854 / 2855 - Fleurs. Timbres de cylindre autocollants : R90/R93</v>
      </c>
      <c r="B55">
        <f>B53+1</f>
        <v>24</v>
      </c>
      <c r="C55" s="38" t="s">
        <v>938</v>
      </c>
      <c r="D55" s="6"/>
      <c r="E55" s="49"/>
      <c r="F55" s="57"/>
      <c r="G55" s="83"/>
      <c r="H55" s="57"/>
      <c r="I55" s="70"/>
      <c r="J55" s="79"/>
      <c r="K55" s="70"/>
      <c r="L55" s="104"/>
      <c r="M55" s="104"/>
      <c r="N55" s="99">
        <v>36486</v>
      </c>
      <c r="O55" s="100"/>
      <c r="P55" s="107" t="str">
        <f>IF(SUM(P56:P57)&gt;0,"◄","")</f>
        <v/>
      </c>
      <c r="Q55" s="108" t="str">
        <f>IF(SUM(Q56:Q57)&gt;0,"►","")</f>
        <v/>
      </c>
      <c r="R55" s="81"/>
    </row>
    <row r="56" spans="1:18" ht="14.4" customHeight="1" thickBot="1" x14ac:dyDescent="0.35">
      <c r="A56" t="e">
        <f>LOOKUP(B56,Blad1!A:A,Blad1!D:D)</f>
        <v>#N/A</v>
      </c>
      <c r="C56" s="22"/>
      <c r="D56" s="26" t="s">
        <v>480</v>
      </c>
      <c r="E56" s="44"/>
      <c r="F56" s="45"/>
      <c r="G56" s="27" t="s">
        <v>481</v>
      </c>
      <c r="H56" s="64" t="s">
        <v>427</v>
      </c>
      <c r="I56" s="70"/>
      <c r="J56" s="79"/>
      <c r="K56" s="70"/>
      <c r="L56" s="136" t="s">
        <v>451</v>
      </c>
      <c r="M56" s="137"/>
      <c r="N56" s="52"/>
      <c r="O56" s="102"/>
      <c r="P56" s="14" t="s">
        <v>450</v>
      </c>
      <c r="Q56" s="106" t="s">
        <v>310</v>
      </c>
      <c r="R56" s="81"/>
    </row>
    <row r="57" spans="1:18" s="1" customFormat="1" ht="15" x14ac:dyDescent="0.3">
      <c r="A57" t="str">
        <f>LOOKUP(B57,Blad1!A:A,Blad1!D:D)</f>
        <v xml:space="preserve">2856 / 2857 - Les Noces Princières - timbre no 2857 du bloc BL82 </v>
      </c>
      <c r="B57">
        <f>B55+1</f>
        <v>25</v>
      </c>
      <c r="C57" s="38" t="s">
        <v>939</v>
      </c>
      <c r="D57" s="6"/>
      <c r="E57" s="49"/>
      <c r="F57" s="57"/>
      <c r="G57" s="83"/>
      <c r="H57" s="57"/>
      <c r="I57" s="70"/>
      <c r="J57" s="79"/>
      <c r="K57" s="70"/>
      <c r="L57" s="104"/>
      <c r="M57" s="104"/>
      <c r="N57" s="99">
        <v>36493</v>
      </c>
      <c r="O57" s="100"/>
      <c r="P57" s="107" t="str">
        <f>IF(SUM(P58:P59)&gt;0,"◄","")</f>
        <v/>
      </c>
      <c r="Q57" s="108" t="str">
        <f>IF(SUM(Q58:Q59)&gt;0,"►","")</f>
        <v/>
      </c>
      <c r="R57" s="81"/>
    </row>
    <row r="58" spans="1:18" ht="14.4" customHeight="1" thickBot="1" x14ac:dyDescent="0.35">
      <c r="A58" t="e">
        <f>LOOKUP(B58,Blad1!A:A,Blad1!D:D)</f>
        <v>#N/A</v>
      </c>
      <c r="C58" s="22"/>
      <c r="D58" s="26" t="s">
        <v>482</v>
      </c>
      <c r="E58" s="44"/>
      <c r="F58" s="45"/>
      <c r="G58" s="27" t="s">
        <v>477</v>
      </c>
      <c r="H58" s="64" t="s">
        <v>427</v>
      </c>
      <c r="I58" s="70"/>
      <c r="J58" s="79"/>
      <c r="K58" s="70"/>
      <c r="L58" s="136" t="s">
        <v>451</v>
      </c>
      <c r="M58" s="137"/>
      <c r="N58" s="52"/>
      <c r="O58" s="102"/>
      <c r="P58" s="14" t="s">
        <v>450</v>
      </c>
      <c r="Q58" s="106" t="s">
        <v>450</v>
      </c>
      <c r="R58" s="81"/>
    </row>
    <row r="59" spans="1:18" s="1" customFormat="1" ht="15" x14ac:dyDescent="0.3">
      <c r="A59" t="str">
        <f>LOOKUP(B59,Blad1!A:A,Blad1!D:D)</f>
        <v xml:space="preserve">2858/2877 - Un voyage à travers le 20ème siècle en 80 timbres: timbres du bloc BL83 </v>
      </c>
      <c r="B59">
        <f>B57+1</f>
        <v>26</v>
      </c>
      <c r="C59" s="38" t="s">
        <v>940</v>
      </c>
      <c r="D59" s="6"/>
      <c r="E59" s="49"/>
      <c r="F59" s="57"/>
      <c r="G59" s="83"/>
      <c r="H59" s="57"/>
      <c r="I59" s="70"/>
      <c r="J59" s="79"/>
      <c r="K59" s="70"/>
      <c r="L59" s="104"/>
      <c r="M59" s="104"/>
      <c r="N59" s="99">
        <v>36498</v>
      </c>
      <c r="O59" s="100"/>
      <c r="P59" s="107" t="str">
        <f>IF(SUM(P60:P61)&gt;0,"◄","")</f>
        <v/>
      </c>
      <c r="Q59" s="108" t="str">
        <f>IF(SUM(Q60:Q61)&gt;0,"►","")</f>
        <v/>
      </c>
      <c r="R59" s="81"/>
    </row>
    <row r="60" spans="1:18" ht="14.4" customHeight="1" thickBot="1" x14ac:dyDescent="0.35">
      <c r="A60" t="e">
        <f>LOOKUP(B60,Blad1!A:A,Blad1!D:D)</f>
        <v>#N/A</v>
      </c>
      <c r="C60" s="22"/>
      <c r="D60" s="26" t="s">
        <v>483</v>
      </c>
      <c r="E60" s="44"/>
      <c r="F60" s="45"/>
      <c r="G60" s="27" t="s">
        <v>477</v>
      </c>
      <c r="H60" s="64" t="s">
        <v>427</v>
      </c>
      <c r="I60" s="70"/>
      <c r="J60" s="79"/>
      <c r="K60" s="70"/>
      <c r="L60" s="136" t="s">
        <v>451</v>
      </c>
      <c r="M60" s="137"/>
      <c r="N60" s="52"/>
      <c r="O60" s="102"/>
      <c r="P60" s="14" t="s">
        <v>450</v>
      </c>
      <c r="Q60" s="106" t="s">
        <v>450</v>
      </c>
      <c r="R60" s="81"/>
    </row>
    <row r="61" spans="1:18" s="1" customFormat="1" ht="15.6" thickBot="1" x14ac:dyDescent="0.35">
      <c r="A61" t="str">
        <f>LOOKUP(B61,Blad1!A:A,Blad1!D:D)</f>
        <v>2878 - Bienvenue 2000</v>
      </c>
      <c r="B61">
        <f>B59+1</f>
        <v>27</v>
      </c>
      <c r="C61" s="38" t="s">
        <v>941</v>
      </c>
      <c r="D61" s="6"/>
      <c r="E61" s="49"/>
      <c r="F61" s="57"/>
      <c r="G61" s="83"/>
      <c r="H61" s="57"/>
      <c r="I61" s="74" t="str">
        <f>IF(J61="◄","◄",IF(J61="ok","►",""))</f>
        <v>◄</v>
      </c>
      <c r="J61" s="75" t="str">
        <f>IF(J62&gt;0,"OK","◄")</f>
        <v>◄</v>
      </c>
      <c r="K61" s="76" t="str">
        <f>IF(AND(L61="◄",M61="►"),"◄?►",IF(L61="◄","◄",IF(M61="►","►","")))</f>
        <v>◄</v>
      </c>
      <c r="L61" s="42" t="str">
        <f>IF(L62&gt;0,"","◄")</f>
        <v>◄</v>
      </c>
      <c r="M61" s="43" t="str">
        <f>IF(M62,"►","")</f>
        <v/>
      </c>
      <c r="N61" s="99">
        <v>36526</v>
      </c>
      <c r="O61" s="100"/>
      <c r="P61" s="8" t="str">
        <f>IF(P62&gt;0,"◄","")</f>
        <v>◄</v>
      </c>
      <c r="Q61" s="101" t="str">
        <f>IF(AND(L62="",M62&gt;0),"?",IF(SUM(Q62:Q63)&gt;0,"►",""))</f>
        <v/>
      </c>
      <c r="R61" s="81"/>
    </row>
    <row r="62" spans="1:18" ht="14.4" customHeight="1" x14ac:dyDescent="0.3">
      <c r="A62" t="e">
        <f>LOOKUP(B62,Blad1!A:A,Blad1!D:D)</f>
        <v>#N/A</v>
      </c>
      <c r="C62" s="22"/>
      <c r="D62" s="26" t="s">
        <v>484</v>
      </c>
      <c r="E62" s="44"/>
      <c r="F62" s="45"/>
      <c r="G62" s="27" t="s">
        <v>485</v>
      </c>
      <c r="H62" s="46" t="s">
        <v>427</v>
      </c>
      <c r="I62" s="77" t="str">
        <f>IF(J62&gt;0,"ok","◄")</f>
        <v>◄</v>
      </c>
      <c r="J62" s="78"/>
      <c r="K62" s="77" t="str">
        <f>IF(AND(L62="",M62&gt;0),"?",IF(L62="","◄",IF(M62&gt;=1,"►","")))</f>
        <v>◄</v>
      </c>
      <c r="L62" s="33"/>
      <c r="M62" s="34"/>
      <c r="N62" s="2"/>
      <c r="O62" s="102"/>
      <c r="P62" s="10">
        <f>IF(L62&gt;0,"",IF(I62="zie voorgaande rij","voir▲",IF(I62="zie volgende rijen","zie▼",1)))</f>
        <v>1</v>
      </c>
      <c r="Q62" s="103" t="str">
        <f>IF(M62&gt;0,M62,IF(I62="zie voorgaande rij","voir▲",IF(I62="zie volgende rijen","zie▼","")))</f>
        <v/>
      </c>
      <c r="R62" s="81"/>
    </row>
    <row r="63" spans="1:18" s="1" customFormat="1" ht="15" x14ac:dyDescent="0.3">
      <c r="A63" t="str">
        <f>LOOKUP(B63,Blad1!A:A,Blad1!D:D)</f>
        <v>2879 /2881 - Promotion de la philatélie. La Dynastie Belge - timbre n° 2881 du bloc BL84</v>
      </c>
      <c r="B63">
        <f>B61+1</f>
        <v>28</v>
      </c>
      <c r="C63" s="38" t="s">
        <v>942</v>
      </c>
      <c r="D63" s="6"/>
      <c r="E63" s="49"/>
      <c r="F63" s="57"/>
      <c r="G63" s="83"/>
      <c r="H63" s="57"/>
      <c r="I63" s="70"/>
      <c r="J63" s="89" t="str">
        <f>RIGHT(G62,13)</f>
        <v xml:space="preserve">N°. 1 / 2000 </v>
      </c>
      <c r="K63" s="70"/>
      <c r="L63" s="104"/>
      <c r="M63" s="104"/>
      <c r="N63" s="99">
        <v>36547</v>
      </c>
      <c r="O63" s="100"/>
      <c r="P63" s="107" t="str">
        <f>IF(SUM(P64:P65)&gt;0,"◄","")</f>
        <v/>
      </c>
      <c r="Q63" s="108" t="str">
        <f>IF(SUM(Q64:Q65)&gt;0,"►","")</f>
        <v/>
      </c>
      <c r="R63" s="81"/>
    </row>
    <row r="64" spans="1:18" ht="14.4" customHeight="1" thickBot="1" x14ac:dyDescent="0.35">
      <c r="A64" t="e">
        <f>LOOKUP(B64,Blad1!A:A,Blad1!D:D)</f>
        <v>#N/A</v>
      </c>
      <c r="C64" s="22"/>
      <c r="D64" s="26" t="s">
        <v>486</v>
      </c>
      <c r="E64" s="44"/>
      <c r="F64" s="45"/>
      <c r="G64" s="27" t="s">
        <v>485</v>
      </c>
      <c r="H64" s="64" t="s">
        <v>427</v>
      </c>
      <c r="I64" s="70"/>
      <c r="J64" s="79"/>
      <c r="K64" s="70"/>
      <c r="L64" s="136" t="s">
        <v>451</v>
      </c>
      <c r="M64" s="137"/>
      <c r="N64" s="52"/>
      <c r="O64" s="102"/>
      <c r="P64" s="14" t="s">
        <v>450</v>
      </c>
      <c r="Q64" s="106" t="s">
        <v>450</v>
      </c>
      <c r="R64" s="81"/>
    </row>
    <row r="65" spans="1:18" s="1" customFormat="1" ht="15" x14ac:dyDescent="0.3">
      <c r="A65" t="str">
        <f>LOOKUP(B65,Blad1!A:A,Blad1!D:D)</f>
        <v>2882 ​​​​/ 2884 - Bruxelles 2000. Ville européenne de la Culture de l'an 2000 - Timbres de F2882/84</v>
      </c>
      <c r="B65">
        <f>B63+1</f>
        <v>29</v>
      </c>
      <c r="C65" s="38" t="s">
        <v>943</v>
      </c>
      <c r="D65" s="6"/>
      <c r="E65" s="49"/>
      <c r="F65" s="57"/>
      <c r="G65" s="83"/>
      <c r="H65" s="57"/>
      <c r="I65" s="70"/>
      <c r="J65" s="79"/>
      <c r="K65" s="70"/>
      <c r="L65" s="104"/>
      <c r="M65" s="104"/>
      <c r="N65" s="99">
        <v>36547</v>
      </c>
      <c r="O65" s="100"/>
      <c r="P65" s="107" t="str">
        <f>IF(SUM(P66:P67)&gt;0,"◄","")</f>
        <v/>
      </c>
      <c r="Q65" s="108" t="str">
        <f>IF(SUM(Q66:Q67)&gt;0,"►","")</f>
        <v/>
      </c>
      <c r="R65" s="81"/>
    </row>
    <row r="66" spans="1:18" ht="14.4" customHeight="1" thickBot="1" x14ac:dyDescent="0.35">
      <c r="A66" t="e">
        <f>LOOKUP(B66,Blad1!A:A,Blad1!D:D)</f>
        <v>#N/A</v>
      </c>
      <c r="C66" s="22"/>
      <c r="D66" s="26" t="s">
        <v>487</v>
      </c>
      <c r="E66" s="44"/>
      <c r="F66" s="45"/>
      <c r="G66" s="27" t="s">
        <v>485</v>
      </c>
      <c r="H66" s="64" t="s">
        <v>427</v>
      </c>
      <c r="I66" s="70"/>
      <c r="J66" s="79"/>
      <c r="K66" s="70"/>
      <c r="L66" s="136" t="s">
        <v>451</v>
      </c>
      <c r="M66" s="137"/>
      <c r="N66" s="52"/>
      <c r="O66" s="102"/>
      <c r="P66" s="14" t="s">
        <v>450</v>
      </c>
      <c r="Q66" s="106" t="s">
        <v>450</v>
      </c>
      <c r="R66" s="81"/>
    </row>
    <row r="67" spans="1:18" s="1" customFormat="1" ht="15" x14ac:dyDescent="0.3">
      <c r="A67" t="str">
        <f>LOOKUP(B67,Blad1!A:A,Blad1!D:D)</f>
        <v>2885 - Oiseaux. Pie-grièche ecorcheur</v>
      </c>
      <c r="B67">
        <f>B65+1</f>
        <v>30</v>
      </c>
      <c r="C67" s="38" t="s">
        <v>944</v>
      </c>
      <c r="D67" s="6"/>
      <c r="E67" s="49"/>
      <c r="F67" s="57"/>
      <c r="G67" s="83"/>
      <c r="H67" s="57"/>
      <c r="I67" s="70"/>
      <c r="J67" s="79"/>
      <c r="K67" s="70"/>
      <c r="L67" s="104"/>
      <c r="M67" s="104"/>
      <c r="N67" s="99">
        <v>36547</v>
      </c>
      <c r="O67" s="100"/>
      <c r="P67" s="107" t="str">
        <f>IF(SUM(P68:P71)&gt;0,"◄","")</f>
        <v/>
      </c>
      <c r="Q67" s="108" t="str">
        <f>IF(SUM(Q68:Q71)&gt;0,"►","")</f>
        <v/>
      </c>
      <c r="R67" s="81"/>
    </row>
    <row r="68" spans="1:18" ht="14.4" customHeight="1" thickBot="1" x14ac:dyDescent="0.35">
      <c r="A68" t="e">
        <f>LOOKUP(B68,Blad1!A:A,Blad1!D:D)</f>
        <v>#N/A</v>
      </c>
      <c r="C68" s="22"/>
      <c r="D68" s="26" t="s">
        <v>488</v>
      </c>
      <c r="E68" s="44"/>
      <c r="F68" s="45"/>
      <c r="G68" s="27" t="s">
        <v>485</v>
      </c>
      <c r="H68" s="64" t="s">
        <v>427</v>
      </c>
      <c r="I68" s="70"/>
      <c r="J68" s="79"/>
      <c r="K68" s="70"/>
      <c r="L68" s="136" t="s">
        <v>451</v>
      </c>
      <c r="M68" s="137"/>
      <c r="N68" s="52"/>
      <c r="O68" s="102"/>
      <c r="P68" s="14" t="s">
        <v>450</v>
      </c>
      <c r="Q68" s="106" t="s">
        <v>450</v>
      </c>
      <c r="R68" s="81"/>
    </row>
    <row r="69" spans="1:18" s="1" customFormat="1" ht="15" x14ac:dyDescent="0.3">
      <c r="A69" t="str">
        <f>LOOKUP(B69,Blad1!A:A,Blad1!D:D)</f>
        <v>2886 - SM le Roi Albert II- type nr 2860</v>
      </c>
      <c r="B69">
        <f>B67+1</f>
        <v>31</v>
      </c>
      <c r="C69" s="38" t="s">
        <v>945</v>
      </c>
      <c r="D69" s="6"/>
      <c r="E69" s="49"/>
      <c r="F69" s="57"/>
      <c r="G69" s="83"/>
      <c r="H69" s="57"/>
      <c r="I69" s="70"/>
      <c r="J69" s="79"/>
      <c r="K69" s="70"/>
      <c r="L69" s="104"/>
      <c r="M69" s="104"/>
      <c r="N69" s="99" t="s">
        <v>1339</v>
      </c>
      <c r="O69" s="100"/>
      <c r="P69" s="107" t="str">
        <f>IF(SUM(P70:P73)&gt;0,"◄","")</f>
        <v/>
      </c>
      <c r="Q69" s="108" t="str">
        <f>IF(SUM(Q70:Q73)&gt;0,"►","")</f>
        <v/>
      </c>
      <c r="R69" s="81"/>
    </row>
    <row r="70" spans="1:18" ht="14.4" customHeight="1" thickBot="1" x14ac:dyDescent="0.35">
      <c r="A70" t="e">
        <f>LOOKUP(B70,Blad1!A:A,Blad1!D:D)</f>
        <v>#N/A</v>
      </c>
      <c r="C70" s="22"/>
      <c r="D70" s="26" t="s">
        <v>488</v>
      </c>
      <c r="E70" s="44"/>
      <c r="F70" s="45"/>
      <c r="G70" s="27" t="s">
        <v>485</v>
      </c>
      <c r="H70" s="64" t="s">
        <v>427</v>
      </c>
      <c r="I70" s="70"/>
      <c r="J70" s="79"/>
      <c r="K70" s="70"/>
      <c r="L70" s="136" t="s">
        <v>451</v>
      </c>
      <c r="M70" s="137"/>
      <c r="N70" s="52"/>
      <c r="O70" s="102"/>
      <c r="P70" s="14" t="s">
        <v>450</v>
      </c>
      <c r="Q70" s="106" t="s">
        <v>450</v>
      </c>
      <c r="R70" s="81"/>
    </row>
    <row r="71" spans="1:18" s="1" customFormat="1" ht="15" x14ac:dyDescent="0.3">
      <c r="A71" t="str">
        <f>LOOKUP(B71,Blad1!A:A,Blad1!D:D)</f>
        <v>2887 /2889 - 500ème anniversaire de la naissance de Charles Quint - Timbres  + timbre n° 2889 du bloc BL85</v>
      </c>
      <c r="B71">
        <f>B69+1</f>
        <v>32</v>
      </c>
      <c r="C71" s="38" t="s">
        <v>946</v>
      </c>
      <c r="D71" s="6"/>
      <c r="E71" s="49"/>
      <c r="F71" s="57"/>
      <c r="G71" s="83"/>
      <c r="H71" s="57"/>
      <c r="I71" s="70"/>
      <c r="J71" s="79"/>
      <c r="K71" s="70"/>
      <c r="L71" s="104"/>
      <c r="M71" s="104"/>
      <c r="N71" s="99">
        <v>36575</v>
      </c>
      <c r="O71" s="100"/>
      <c r="P71" s="107" t="str">
        <f>IF(SUM(P72:P73)&gt;0,"◄","")</f>
        <v/>
      </c>
      <c r="Q71" s="108" t="str">
        <f>IF(SUM(Q72:Q73)&gt;0,"►","")</f>
        <v/>
      </c>
      <c r="R71" s="81"/>
    </row>
    <row r="72" spans="1:18" ht="14.4" customHeight="1" thickBot="1" x14ac:dyDescent="0.35">
      <c r="A72" t="e">
        <f>LOOKUP(B72,Blad1!A:A,Blad1!D:D)</f>
        <v>#N/A</v>
      </c>
      <c r="C72" s="22"/>
      <c r="D72" s="26" t="s">
        <v>489</v>
      </c>
      <c r="E72" s="44"/>
      <c r="F72" s="45"/>
      <c r="G72" s="27" t="s">
        <v>485</v>
      </c>
      <c r="H72" s="64" t="s">
        <v>427</v>
      </c>
      <c r="I72" s="70"/>
      <c r="J72" s="79"/>
      <c r="K72" s="70"/>
      <c r="L72" s="136" t="s">
        <v>451</v>
      </c>
      <c r="M72" s="137"/>
      <c r="N72" s="52"/>
      <c r="O72" s="102"/>
      <c r="P72" s="14" t="s">
        <v>450</v>
      </c>
      <c r="Q72" s="106" t="s">
        <v>450</v>
      </c>
      <c r="R72" s="81"/>
    </row>
    <row r="73" spans="1:18" s="1" customFormat="1" ht="15" x14ac:dyDescent="0.3">
      <c r="A73" t="str">
        <f>LOOKUP(B73,Blad1!A:A,Blad1!D:D)</f>
        <v>2890 - « Année mathématique mondiale 2000 ». Sciences exactes</v>
      </c>
      <c r="B73">
        <f>B71+1</f>
        <v>33</v>
      </c>
      <c r="C73" s="38" t="s">
        <v>947</v>
      </c>
      <c r="D73" s="6"/>
      <c r="E73" s="49"/>
      <c r="F73" s="57"/>
      <c r="G73" s="83"/>
      <c r="H73" s="57"/>
      <c r="I73" s="70"/>
      <c r="J73" s="79"/>
      <c r="K73" s="70"/>
      <c r="L73" s="104"/>
      <c r="M73" s="104"/>
      <c r="N73" s="99">
        <v>36575</v>
      </c>
      <c r="O73" s="100"/>
      <c r="P73" s="107" t="str">
        <f>IF(SUM(P74:P75)&gt;0,"◄","")</f>
        <v/>
      </c>
      <c r="Q73" s="108" t="str">
        <f>IF(SUM(Q74:Q75)&gt;0,"►","")</f>
        <v/>
      </c>
      <c r="R73" s="81"/>
    </row>
    <row r="74" spans="1:18" ht="14.4" customHeight="1" thickBot="1" x14ac:dyDescent="0.35">
      <c r="A74" t="e">
        <f>LOOKUP(B74,Blad1!A:A,Blad1!D:D)</f>
        <v>#N/A</v>
      </c>
      <c r="C74" s="22"/>
      <c r="D74" s="26" t="s">
        <v>490</v>
      </c>
      <c r="E74" s="44"/>
      <c r="F74" s="45"/>
      <c r="G74" s="27" t="s">
        <v>485</v>
      </c>
      <c r="H74" s="64" t="s">
        <v>427</v>
      </c>
      <c r="I74" s="70"/>
      <c r="J74" s="79"/>
      <c r="K74" s="70"/>
      <c r="L74" s="136" t="s">
        <v>451</v>
      </c>
      <c r="M74" s="137"/>
      <c r="N74" s="52"/>
      <c r="O74" s="102"/>
      <c r="P74" s="14" t="s">
        <v>450</v>
      </c>
      <c r="Q74" s="106" t="s">
        <v>450</v>
      </c>
      <c r="R74" s="81"/>
    </row>
    <row r="75" spans="1:18" s="1" customFormat="1" ht="15" x14ac:dyDescent="0.3">
      <c r="A75" t="str">
        <f>LOOKUP(B75,Blad1!A:A,Blad1!D:D)</f>
        <v>2891 - Marquons l'avenir. Dessin d'enfants.</v>
      </c>
      <c r="B75">
        <f>B73+1</f>
        <v>34</v>
      </c>
      <c r="C75" s="38" t="s">
        <v>948</v>
      </c>
      <c r="D75" s="6"/>
      <c r="E75" s="49"/>
      <c r="F75" s="57"/>
      <c r="G75" s="83"/>
      <c r="H75" s="57"/>
      <c r="I75" s="70"/>
      <c r="J75" s="79"/>
      <c r="K75" s="70"/>
      <c r="L75" s="104"/>
      <c r="M75" s="104"/>
      <c r="N75" s="99">
        <v>36575</v>
      </c>
      <c r="O75" s="100"/>
      <c r="P75" s="107" t="str">
        <f>IF(SUM(P76:P77)&gt;0,"◄","")</f>
        <v/>
      </c>
      <c r="Q75" s="108" t="str">
        <f>IF(SUM(Q76:Q77)&gt;0,"►","")</f>
        <v/>
      </c>
      <c r="R75" s="81"/>
    </row>
    <row r="76" spans="1:18" ht="14.4" customHeight="1" thickBot="1" x14ac:dyDescent="0.35">
      <c r="A76" t="e">
        <f>LOOKUP(B76,Blad1!A:A,Blad1!D:D)</f>
        <v>#N/A</v>
      </c>
      <c r="C76" s="22"/>
      <c r="D76" s="26" t="s">
        <v>491</v>
      </c>
      <c r="E76" s="44"/>
      <c r="F76" s="45"/>
      <c r="G76" s="27" t="s">
        <v>485</v>
      </c>
      <c r="H76" s="64" t="s">
        <v>427</v>
      </c>
      <c r="I76" s="70"/>
      <c r="J76" s="79"/>
      <c r="K76" s="70"/>
      <c r="L76" s="136" t="s">
        <v>451</v>
      </c>
      <c r="M76" s="137"/>
      <c r="N76" s="52"/>
      <c r="O76" s="102"/>
      <c r="P76" s="14" t="s">
        <v>450</v>
      </c>
      <c r="Q76" s="106" t="s">
        <v>450</v>
      </c>
      <c r="R76" s="81"/>
    </row>
    <row r="77" spans="1:18" s="1" customFormat="1" ht="15.6" thickBot="1" x14ac:dyDescent="0.35">
      <c r="A77" t="str">
        <f>LOOKUP(B77,Blad1!A:A,Blad1!D:D)</f>
        <v>2892 / 2893 - Championnats d'Europe de Football - Timbres de F2982D (F2892/93)</v>
      </c>
      <c r="B77">
        <f>B75+1</f>
        <v>35</v>
      </c>
      <c r="C77" s="38" t="s">
        <v>949</v>
      </c>
      <c r="D77" s="6"/>
      <c r="E77" s="49"/>
      <c r="F77" s="57"/>
      <c r="G77" s="83"/>
      <c r="H77" s="57"/>
      <c r="I77" s="74" t="str">
        <f>IF(J77="◄","◄",IF(J77="ok","►",""))</f>
        <v>◄</v>
      </c>
      <c r="J77" s="75" t="str">
        <f>IF(J78&gt;0,"OK","◄")</f>
        <v>◄</v>
      </c>
      <c r="K77" s="76" t="str">
        <f>IF(AND(L77="◄",M77="►"),"◄?►",IF(L77="◄","◄",IF(M77="►","►","")))</f>
        <v>◄</v>
      </c>
      <c r="L77" s="42" t="str">
        <f>IF(L78&gt;0,"","◄")</f>
        <v>◄</v>
      </c>
      <c r="M77" s="43" t="str">
        <f>IF(M78,"►","")</f>
        <v/>
      </c>
      <c r="N77" s="99">
        <v>36610</v>
      </c>
      <c r="O77" s="100"/>
      <c r="P77" s="8" t="str">
        <f>IF(P78&gt;0,"◄","")</f>
        <v>◄</v>
      </c>
      <c r="Q77" s="101" t="str">
        <f>IF(AND(L78="",M78&gt;0),"?",IF(SUM(Q78:Q79)&gt;0,"►",""))</f>
        <v/>
      </c>
      <c r="R77" s="81"/>
    </row>
    <row r="78" spans="1:18" ht="14.4" customHeight="1" x14ac:dyDescent="0.3">
      <c r="A78" t="e">
        <f>LOOKUP(B78,Blad1!A:A,Blad1!D:D)</f>
        <v>#N/A</v>
      </c>
      <c r="C78" s="22"/>
      <c r="D78" s="26" t="s">
        <v>492</v>
      </c>
      <c r="E78" s="44"/>
      <c r="F78" s="45"/>
      <c r="G78" s="27" t="s">
        <v>481</v>
      </c>
      <c r="H78" s="46" t="s">
        <v>427</v>
      </c>
      <c r="I78" s="77" t="str">
        <f>IF(J78&gt;0,"ok","◄")</f>
        <v>◄</v>
      </c>
      <c r="J78" s="78"/>
      <c r="K78" s="77" t="str">
        <f>IF(AND(L78="",M78&gt;0),"?",IF(L78="","◄",IF(M78&gt;=1,"►","")))</f>
        <v>◄</v>
      </c>
      <c r="L78" s="33"/>
      <c r="M78" s="34"/>
      <c r="N78" s="2"/>
      <c r="O78" s="102"/>
      <c r="P78" s="10">
        <f>IF(L78&gt;0,"",IF(I78="zie voorgaande rij","voir▲",IF(I78="zie volgende rijen","zie▼",1)))</f>
        <v>1</v>
      </c>
      <c r="Q78" s="103" t="str">
        <f>IF(M78&gt;0,M78,IF(I78="zie voorgaande rij","voir▲",IF(I78="zie volgende rijen","zie▼","")))</f>
        <v/>
      </c>
      <c r="R78" s="81"/>
    </row>
    <row r="79" spans="1:18" s="1" customFormat="1" ht="15" x14ac:dyDescent="0.3">
      <c r="A79" t="str">
        <f>LOOKUP(B79,Blad1!A:A,Blad1!D:D)</f>
        <v>2894 - Carnet de timbres B33. Le foot</v>
      </c>
      <c r="B79">
        <f>B77+1</f>
        <v>36</v>
      </c>
      <c r="C79" s="38" t="s">
        <v>950</v>
      </c>
      <c r="D79" s="6"/>
      <c r="E79" s="49"/>
      <c r="F79" s="57"/>
      <c r="G79" s="83"/>
      <c r="H79" s="57"/>
      <c r="I79" s="70"/>
      <c r="J79" s="89" t="str">
        <f>RIGHT(G78,13)</f>
        <v xml:space="preserve">N°. 2 / 2000 </v>
      </c>
      <c r="K79" s="70"/>
      <c r="L79" s="104"/>
      <c r="M79" s="104"/>
      <c r="N79" s="99">
        <v>36610</v>
      </c>
      <c r="O79" s="100"/>
      <c r="P79" s="107" t="str">
        <f>IF(SUM(P80:P81)&gt;0,"◄","")</f>
        <v/>
      </c>
      <c r="Q79" s="108" t="str">
        <f>IF(SUM(Q80:Q81)&gt;0,"►","")</f>
        <v/>
      </c>
      <c r="R79" s="81"/>
    </row>
    <row r="80" spans="1:18" ht="14.4" customHeight="1" thickBot="1" x14ac:dyDescent="0.35">
      <c r="A80" t="e">
        <f>LOOKUP(B80,Blad1!A:A,Blad1!D:D)</f>
        <v>#N/A</v>
      </c>
      <c r="C80" s="22"/>
      <c r="D80" s="26" t="s">
        <v>493</v>
      </c>
      <c r="E80" s="44"/>
      <c r="F80" s="45"/>
      <c r="G80" s="27" t="s">
        <v>481</v>
      </c>
      <c r="H80" s="64" t="s">
        <v>427</v>
      </c>
      <c r="I80" s="70"/>
      <c r="J80" s="79"/>
      <c r="K80" s="70"/>
      <c r="L80" s="136" t="s">
        <v>451</v>
      </c>
      <c r="M80" s="137"/>
      <c r="N80" s="52"/>
      <c r="O80" s="102"/>
      <c r="P80" s="14" t="s">
        <v>450</v>
      </c>
      <c r="Q80" s="106" t="s">
        <v>450</v>
      </c>
      <c r="R80" s="81"/>
    </row>
    <row r="81" spans="1:18" s="1" customFormat="1" ht="15" x14ac:dyDescent="0.3">
      <c r="A81" t="str">
        <f>LOOKUP(B81,Blad1!A:A,Blad1!D:D)</f>
        <v>2895 - La Croix-Rouge. Cerfs-volants + logos Croix-Rouge et Croissant-Rouge</v>
      </c>
      <c r="B81">
        <f>B79+1</f>
        <v>37</v>
      </c>
      <c r="C81" s="38" t="s">
        <v>951</v>
      </c>
      <c r="D81" s="6"/>
      <c r="E81" s="49"/>
      <c r="F81" s="57"/>
      <c r="G81" s="83"/>
      <c r="H81" s="57"/>
      <c r="I81" s="70"/>
      <c r="J81" s="79"/>
      <c r="K81" s="70"/>
      <c r="L81" s="104"/>
      <c r="M81" s="104"/>
      <c r="N81" s="99">
        <v>36610</v>
      </c>
      <c r="O81" s="100"/>
      <c r="P81" s="107" t="str">
        <f>IF(SUM(P82:P83)&gt;0,"◄","")</f>
        <v/>
      </c>
      <c r="Q81" s="108" t="str">
        <f>IF(SUM(Q82:Q83)&gt;0,"►","")</f>
        <v/>
      </c>
      <c r="R81" s="81"/>
    </row>
    <row r="82" spans="1:18" ht="17.399999999999999" customHeight="1" thickBot="1" x14ac:dyDescent="0.35">
      <c r="A82" t="e">
        <f>LOOKUP(B82,Blad1!A:A,Blad1!D:D)</f>
        <v>#N/A</v>
      </c>
      <c r="C82" s="22"/>
      <c r="D82" s="26" t="s">
        <v>494</v>
      </c>
      <c r="E82" s="44"/>
      <c r="F82" s="45"/>
      <c r="G82" s="27" t="s">
        <v>481</v>
      </c>
      <c r="H82" s="64" t="s">
        <v>427</v>
      </c>
      <c r="I82" s="70"/>
      <c r="J82" s="79"/>
      <c r="K82" s="70"/>
      <c r="L82" s="136" t="s">
        <v>451</v>
      </c>
      <c r="M82" s="137"/>
      <c r="N82" s="52"/>
      <c r="O82" s="102"/>
      <c r="P82" s="14" t="s">
        <v>450</v>
      </c>
      <c r="Q82" s="106" t="s">
        <v>450</v>
      </c>
      <c r="R82" s="81"/>
    </row>
    <row r="83" spans="1:18" s="1" customFormat="1" ht="15.6" customHeight="1" x14ac:dyDescent="0.3">
      <c r="A83" t="str">
        <f>LOOKUP(B83,Blad1!A:A,Blad1!D:D)</f>
        <v>2896 / 2899 - « Le Fonds mondial pour la nature » : amphibiens et reptiles</v>
      </c>
      <c r="B83">
        <f>B81+1</f>
        <v>38</v>
      </c>
      <c r="C83" s="38" t="s">
        <v>952</v>
      </c>
      <c r="D83" s="6"/>
      <c r="E83" s="49"/>
      <c r="F83" s="57"/>
      <c r="G83" s="83"/>
      <c r="H83" s="57"/>
      <c r="I83" s="70"/>
      <c r="J83" s="79"/>
      <c r="K83" s="70"/>
      <c r="L83" s="104"/>
      <c r="M83" s="104"/>
      <c r="N83" s="99">
        <v>36610</v>
      </c>
      <c r="O83" s="100"/>
      <c r="P83" s="107" t="str">
        <f>IF(SUM(P84:P85)&gt;0,"◄","")</f>
        <v/>
      </c>
      <c r="Q83" s="108" t="str">
        <f>IF(SUM(Q84:Q85)&gt;0,"►","")</f>
        <v/>
      </c>
      <c r="R83" s="81"/>
    </row>
    <row r="84" spans="1:18" ht="14.4" customHeight="1" thickBot="1" x14ac:dyDescent="0.35">
      <c r="A84" t="e">
        <f>LOOKUP(B84,Blad1!A:A,Blad1!D:D)</f>
        <v>#N/A</v>
      </c>
      <c r="C84" s="22"/>
      <c r="D84" s="26" t="s">
        <v>494</v>
      </c>
      <c r="E84" s="44"/>
      <c r="F84" s="45"/>
      <c r="G84" s="27" t="s">
        <v>481</v>
      </c>
      <c r="H84" s="64" t="s">
        <v>427</v>
      </c>
      <c r="I84" s="70"/>
      <c r="J84" s="79"/>
      <c r="K84" s="70"/>
      <c r="L84" s="136" t="s">
        <v>451</v>
      </c>
      <c r="M84" s="137"/>
      <c r="N84" s="52"/>
      <c r="O84" s="102"/>
      <c r="P84" s="14" t="s">
        <v>450</v>
      </c>
      <c r="Q84" s="106" t="s">
        <v>450</v>
      </c>
      <c r="R84" s="81"/>
    </row>
    <row r="85" spans="1:18" s="1" customFormat="1" ht="15" x14ac:dyDescent="0.3">
      <c r="A85" t="str">
        <f>LOOKUP(B85,Blad1!A:A,Blad1!D:D)</f>
        <v>2900 - Journée du timbre : « Lire et écrire, c'est la vie »</v>
      </c>
      <c r="B85">
        <f>B83+1</f>
        <v>39</v>
      </c>
      <c r="C85" s="38" t="s">
        <v>953</v>
      </c>
      <c r="D85" s="6"/>
      <c r="E85" s="49"/>
      <c r="F85" s="57"/>
      <c r="G85" s="83"/>
      <c r="H85" s="57"/>
      <c r="I85" s="70"/>
      <c r="J85" s="79"/>
      <c r="K85" s="70"/>
      <c r="L85" s="104"/>
      <c r="M85" s="104"/>
      <c r="N85" s="99">
        <v>36617</v>
      </c>
      <c r="O85" s="100"/>
      <c r="P85" s="107" t="str">
        <f>IF(SUM(P86:P87)&gt;0,"◄","")</f>
        <v/>
      </c>
      <c r="Q85" s="108" t="str">
        <f>IF(SUM(Q86:Q87)&gt;0,"►","")</f>
        <v/>
      </c>
      <c r="R85" s="81"/>
    </row>
    <row r="86" spans="1:18" ht="12.6" customHeight="1" thickBot="1" x14ac:dyDescent="0.35">
      <c r="A86" t="e">
        <f>LOOKUP(B86,Blad1!A:A,Blad1!D:D)</f>
        <v>#N/A</v>
      </c>
      <c r="C86" s="22"/>
      <c r="D86" s="26" t="s">
        <v>495</v>
      </c>
      <c r="E86" s="44"/>
      <c r="F86" s="45"/>
      <c r="G86" s="27" t="s">
        <v>481</v>
      </c>
      <c r="H86" s="64" t="s">
        <v>427</v>
      </c>
      <c r="I86" s="70"/>
      <c r="J86" s="79"/>
      <c r="K86" s="70"/>
      <c r="L86" s="136" t="s">
        <v>451</v>
      </c>
      <c r="M86" s="137"/>
      <c r="N86" s="52"/>
      <c r="O86" s="102"/>
      <c r="P86" s="14" t="s">
        <v>450</v>
      </c>
      <c r="Q86" s="106" t="s">
        <v>450</v>
      </c>
      <c r="R86" s="81"/>
    </row>
    <row r="87" spans="1:18" s="1" customFormat="1" ht="30" customHeight="1" x14ac:dyDescent="0.3">
      <c r="A87" t="str">
        <f>LOOKUP(B87,Blad1!A:A,Blad1!D:D)</f>
        <v>2901 - Belgica 2001. Célébration des 500ème anniversaire de la nomination de François de Tassis comme « capitaine et maître de poste »</v>
      </c>
      <c r="B87">
        <f>B85+1</f>
        <v>40</v>
      </c>
      <c r="C87" s="138" t="s">
        <v>954</v>
      </c>
      <c r="D87" s="139"/>
      <c r="E87" s="139"/>
      <c r="F87" s="139"/>
      <c r="G87" s="139"/>
      <c r="H87" s="57"/>
      <c r="I87" s="70"/>
      <c r="J87" s="79"/>
      <c r="K87" s="70"/>
      <c r="L87" s="104"/>
      <c r="M87" s="104"/>
      <c r="N87" s="99">
        <v>36617</v>
      </c>
      <c r="O87" s="100"/>
      <c r="P87" s="107" t="str">
        <f>IF(SUM(P88:P89)&gt;0,"◄","")</f>
        <v/>
      </c>
      <c r="Q87" s="108" t="str">
        <f>IF(SUM(Q88:Q89)&gt;0,"►","")</f>
        <v/>
      </c>
      <c r="R87" s="81"/>
    </row>
    <row r="88" spans="1:18" ht="14.4" customHeight="1" thickBot="1" x14ac:dyDescent="0.35">
      <c r="A88" t="e">
        <f>LOOKUP(B88,Blad1!A:A,Blad1!D:D)</f>
        <v>#N/A</v>
      </c>
      <c r="C88" s="22"/>
      <c r="D88" s="26" t="s">
        <v>495</v>
      </c>
      <c r="E88" s="44"/>
      <c r="F88" s="45"/>
      <c r="G88" s="27" t="s">
        <v>481</v>
      </c>
      <c r="H88" s="64" t="s">
        <v>427</v>
      </c>
      <c r="I88" s="70"/>
      <c r="J88" s="79"/>
      <c r="K88" s="70"/>
      <c r="L88" s="136" t="s">
        <v>451</v>
      </c>
      <c r="M88" s="137"/>
      <c r="N88" s="52"/>
      <c r="O88" s="102"/>
      <c r="P88" s="14" t="s">
        <v>450</v>
      </c>
      <c r="Q88" s="106" t="s">
        <v>450</v>
      </c>
      <c r="R88" s="81"/>
    </row>
    <row r="89" spans="1:18" s="1" customFormat="1" ht="15" x14ac:dyDescent="0.3">
      <c r="A89" t="str">
        <f>LOOKUP(B89,Blad1!A:A,Blad1!D:D)</f>
        <v>2902 - SM Roi Albert II, type Broux/MVRM - type de nr 2840 (30F/€0,74 marron foncé)</v>
      </c>
      <c r="B89">
        <f>B87+1</f>
        <v>41</v>
      </c>
      <c r="C89" s="38" t="s">
        <v>955</v>
      </c>
      <c r="D89" s="6"/>
      <c r="E89" s="49"/>
      <c r="F89" s="57"/>
      <c r="G89" s="83"/>
      <c r="H89" s="57"/>
      <c r="I89" s="70"/>
      <c r="J89" s="79"/>
      <c r="K89" s="70"/>
      <c r="L89" s="104"/>
      <c r="M89" s="104"/>
      <c r="N89" s="99">
        <v>36617</v>
      </c>
      <c r="O89" s="100"/>
      <c r="P89" s="107" t="str">
        <f>IF(SUM(P90:P91)&gt;0,"◄","")</f>
        <v/>
      </c>
      <c r="Q89" s="108" t="str">
        <f>IF(SUM(Q90:Q91)&gt;0,"►","")</f>
        <v/>
      </c>
      <c r="R89" s="81"/>
    </row>
    <row r="90" spans="1:18" ht="14.4" customHeight="1" thickBot="1" x14ac:dyDescent="0.35">
      <c r="A90" t="e">
        <f>LOOKUP(B90,Blad1!A:A,Blad1!D:D)</f>
        <v>#N/A</v>
      </c>
      <c r="C90" s="22"/>
      <c r="D90" s="26" t="s">
        <v>496</v>
      </c>
      <c r="E90" s="44"/>
      <c r="F90" s="45"/>
      <c r="G90" s="27" t="s">
        <v>497</v>
      </c>
      <c r="H90" s="64" t="s">
        <v>427</v>
      </c>
      <c r="I90" s="70"/>
      <c r="J90" s="79"/>
      <c r="K90" s="70"/>
      <c r="L90" s="136" t="s">
        <v>451</v>
      </c>
      <c r="M90" s="137"/>
      <c r="N90" s="52"/>
      <c r="O90" s="102"/>
      <c r="P90" s="14" t="s">
        <v>450</v>
      </c>
      <c r="Q90" s="106" t="s">
        <v>450</v>
      </c>
      <c r="R90" s="81"/>
    </row>
    <row r="91" spans="1:18" s="1" customFormat="1" ht="15" x14ac:dyDescent="0.3">
      <c r="A91" t="str">
        <f>LOOKUP(B91,Blad1!A:A,Blad1!D:D)</f>
        <v>2903 / 2905 - Floralies de Gand X</v>
      </c>
      <c r="B91">
        <f>B89+1</f>
        <v>42</v>
      </c>
      <c r="C91" s="38" t="s">
        <v>956</v>
      </c>
      <c r="D91" s="6"/>
      <c r="E91" s="49"/>
      <c r="F91" s="57"/>
      <c r="G91" s="83"/>
      <c r="H91" s="57"/>
      <c r="I91" s="70"/>
      <c r="J91" s="79"/>
      <c r="K91" s="70"/>
      <c r="L91" s="104"/>
      <c r="M91" s="104"/>
      <c r="N91" s="99">
        <v>36631</v>
      </c>
      <c r="O91" s="100"/>
      <c r="P91" s="107" t="str">
        <f>IF(SUM(P92:P93)&gt;0,"◄","")</f>
        <v/>
      </c>
      <c r="Q91" s="108" t="str">
        <f>IF(SUM(Q92:Q93)&gt;0,"►","")</f>
        <v/>
      </c>
      <c r="R91" s="81"/>
    </row>
    <row r="92" spans="1:18" ht="14.4" customHeight="1" thickBot="1" x14ac:dyDescent="0.35">
      <c r="A92" t="e">
        <f>LOOKUP(B92,Blad1!A:A,Blad1!D:D)</f>
        <v>#N/A</v>
      </c>
      <c r="C92" s="22"/>
      <c r="D92" s="26" t="s">
        <v>498</v>
      </c>
      <c r="E92" s="44"/>
      <c r="F92" s="45"/>
      <c r="G92" s="27" t="s">
        <v>481</v>
      </c>
      <c r="H92" s="64" t="s">
        <v>427</v>
      </c>
      <c r="I92" s="70"/>
      <c r="J92" s="79"/>
      <c r="K92" s="70"/>
      <c r="L92" s="136" t="s">
        <v>451</v>
      </c>
      <c r="M92" s="137"/>
      <c r="N92" s="52"/>
      <c r="O92" s="102"/>
      <c r="P92" s="14" t="s">
        <v>450</v>
      </c>
      <c r="Q92" s="106" t="s">
        <v>450</v>
      </c>
      <c r="R92" s="81"/>
    </row>
    <row r="93" spans="1:18" s="1" customFormat="1" ht="15" x14ac:dyDescent="0.3">
      <c r="A93" t="str">
        <f>LOOKUP(B93,Blad1!A:A,Blad1!D:D)</f>
        <v>2906 - Le Fonds Prince Philip</v>
      </c>
      <c r="B93">
        <f>B91+1</f>
        <v>43</v>
      </c>
      <c r="C93" s="38" t="s">
        <v>957</v>
      </c>
      <c r="D93" s="6"/>
      <c r="E93" s="49"/>
      <c r="F93" s="57"/>
      <c r="G93" s="83"/>
      <c r="H93" s="57"/>
      <c r="I93" s="70"/>
      <c r="J93" s="79"/>
      <c r="K93" s="70"/>
      <c r="L93" s="104"/>
      <c r="M93" s="104"/>
      <c r="N93" s="99">
        <v>36631</v>
      </c>
      <c r="O93" s="100"/>
      <c r="P93" s="107" t="str">
        <f>IF(SUM(P94:P97)&gt;0,"◄","")</f>
        <v/>
      </c>
      <c r="Q93" s="108" t="str">
        <f>IF(SUM(Q94:Q97)&gt;0,"►","")</f>
        <v/>
      </c>
      <c r="R93" s="81"/>
    </row>
    <row r="94" spans="1:18" ht="14.4" customHeight="1" thickBot="1" x14ac:dyDescent="0.35">
      <c r="A94" t="e">
        <f>LOOKUP(B94,Blad1!A:A,Blad1!D:D)</f>
        <v>#N/A</v>
      </c>
      <c r="C94" s="22"/>
      <c r="D94" s="26" t="s">
        <v>498</v>
      </c>
      <c r="E94" s="44"/>
      <c r="F94" s="45"/>
      <c r="G94" s="27" t="s">
        <v>481</v>
      </c>
      <c r="H94" s="64" t="s">
        <v>427</v>
      </c>
      <c r="I94" s="70"/>
      <c r="J94" s="79"/>
      <c r="K94" s="70"/>
      <c r="L94" s="136" t="s">
        <v>451</v>
      </c>
      <c r="M94" s="137"/>
      <c r="N94" s="52"/>
      <c r="O94" s="102"/>
      <c r="P94" s="14" t="s">
        <v>450</v>
      </c>
      <c r="Q94" s="106" t="s">
        <v>450</v>
      </c>
      <c r="R94" s="81"/>
    </row>
    <row r="95" spans="1:18" s="1" customFormat="1" ht="28.8" customHeight="1" x14ac:dyDescent="0.3">
      <c r="A95" t="str">
        <f>LOOKUP(B95,Blad1!A:A,Blad1!D:D)</f>
        <v>2907 - Fleurs : Timbres du carnet de timbres B34. [valeur : 21F/0,52 €]: tulipe (sous-variété Triumph 'KEES NELIS')</v>
      </c>
      <c r="B95">
        <f>B93+1</f>
        <v>44</v>
      </c>
      <c r="C95" s="138" t="s">
        <v>958</v>
      </c>
      <c r="D95" s="139"/>
      <c r="E95" s="139"/>
      <c r="F95" s="139"/>
      <c r="G95" s="139"/>
      <c r="H95" s="57"/>
      <c r="I95" s="70"/>
      <c r="J95" s="79"/>
      <c r="K95" s="70"/>
      <c r="L95" s="104"/>
      <c r="M95" s="104"/>
      <c r="N95" s="99">
        <v>36631</v>
      </c>
      <c r="O95" s="100"/>
      <c r="P95" s="107" t="str">
        <f>IF(SUM(P96:P99)&gt;0,"◄","")</f>
        <v>◄</v>
      </c>
      <c r="Q95" s="108" t="str">
        <f>IF(SUM(Q96:Q99)&gt;0,"►","")</f>
        <v/>
      </c>
      <c r="R95" s="81"/>
    </row>
    <row r="96" spans="1:18" ht="14.4" customHeight="1" thickBot="1" x14ac:dyDescent="0.35">
      <c r="A96" t="e">
        <f>LOOKUP(B96,Blad1!A:A,Blad1!D:D)</f>
        <v>#N/A</v>
      </c>
      <c r="C96" s="22"/>
      <c r="D96" s="26" t="s">
        <v>1340</v>
      </c>
      <c r="E96" s="44"/>
      <c r="F96" s="45"/>
      <c r="G96" s="27" t="s">
        <v>481</v>
      </c>
      <c r="H96" s="64" t="s">
        <v>427</v>
      </c>
      <c r="I96" s="70"/>
      <c r="J96" s="79"/>
      <c r="K96" s="70"/>
      <c r="L96" s="136" t="s">
        <v>451</v>
      </c>
      <c r="M96" s="137"/>
      <c r="N96" s="52"/>
      <c r="O96" s="102"/>
      <c r="P96" s="14" t="s">
        <v>450</v>
      </c>
      <c r="Q96" s="106" t="s">
        <v>450</v>
      </c>
      <c r="R96" s="81"/>
    </row>
    <row r="97" spans="1:18" s="1" customFormat="1" ht="15.6" thickBot="1" x14ac:dyDescent="0.35">
      <c r="A97" t="str">
        <f>LOOKUP(B97,Blad1!A:A,Blad1!D:D)</f>
        <v>2908 /2910 - Sport. Jeux Olympiques - Sydney 2000 + timbre N° 2911 du bloc BL86</v>
      </c>
      <c r="B97">
        <f>B95+1</f>
        <v>45</v>
      </c>
      <c r="C97" s="38" t="s">
        <v>959</v>
      </c>
      <c r="D97" s="6"/>
      <c r="E97" s="49"/>
      <c r="F97" s="57"/>
      <c r="G97" s="83"/>
      <c r="H97" s="57"/>
      <c r="I97" s="74" t="str">
        <f>IF(J97="◄","◄",IF(J97="ok","►",""))</f>
        <v>◄</v>
      </c>
      <c r="J97" s="75" t="str">
        <f>IF(J98&gt;0,"OK","◄")</f>
        <v>◄</v>
      </c>
      <c r="K97" s="76" t="str">
        <f>IF(AND(L97="◄",M97="►"),"◄?►",IF(L97="◄","◄",IF(M97="►","►","")))</f>
        <v>◄</v>
      </c>
      <c r="L97" s="42" t="str">
        <f>IF(L98&gt;0,"","◄")</f>
        <v>◄</v>
      </c>
      <c r="M97" s="43" t="str">
        <f>IF(M98,"►","")</f>
        <v/>
      </c>
      <c r="N97" s="99">
        <v>36651</v>
      </c>
      <c r="O97" s="100"/>
      <c r="P97" s="8" t="str">
        <f>IF(P98&gt;0,"◄","")</f>
        <v>◄</v>
      </c>
      <c r="Q97" s="101" t="str">
        <f>IF(AND(L98="",M98&gt;0),"?",IF(SUM(Q98:Q99)&gt;0,"►",""))</f>
        <v/>
      </c>
      <c r="R97" s="81"/>
    </row>
    <row r="98" spans="1:18" ht="14.4" customHeight="1" x14ac:dyDescent="0.3">
      <c r="A98" t="e">
        <f>LOOKUP(B98,Blad1!A:A,Blad1!D:D)</f>
        <v>#N/A</v>
      </c>
      <c r="C98" s="22"/>
      <c r="D98" s="26" t="s">
        <v>499</v>
      </c>
      <c r="E98" s="44"/>
      <c r="F98" s="45"/>
      <c r="G98" s="27" t="s">
        <v>500</v>
      </c>
      <c r="H98" s="46" t="s">
        <v>427</v>
      </c>
      <c r="I98" s="77" t="str">
        <f>IF(J98&gt;0,"ok","◄")</f>
        <v>◄</v>
      </c>
      <c r="J98" s="78"/>
      <c r="K98" s="77" t="str">
        <f>IF(AND(L98="",M98&gt;0),"?",IF(L98="","◄",IF(M98&gt;=1,"►","")))</f>
        <v>◄</v>
      </c>
      <c r="L98" s="33"/>
      <c r="M98" s="34"/>
      <c r="N98" s="2"/>
      <c r="O98" s="102"/>
      <c r="P98" s="10">
        <f>IF(L98&gt;0,"",IF(I98="zie voorgaande rij","voir▲",IF(I98="zie volgende rijen","zie▼",1)))</f>
        <v>1</v>
      </c>
      <c r="Q98" s="103" t="str">
        <f>IF(M98&gt;0,M98,IF(I98="zie voorgaande rij","voir▲",IF(I98="zie volgende rijen","zie▼","")))</f>
        <v/>
      </c>
      <c r="R98" s="81"/>
    </row>
    <row r="99" spans="1:18" s="1" customFormat="1" ht="15" x14ac:dyDescent="0.3">
      <c r="A99" t="str">
        <f>LOOKUP(B99,Blad1!A:A,Blad1!D:D)</f>
        <v>2912 / 2917 - Musique. Timbres du carnet B35</v>
      </c>
      <c r="B99">
        <f>B97+1</f>
        <v>46</v>
      </c>
      <c r="C99" s="38" t="s">
        <v>960</v>
      </c>
      <c r="D99" s="6"/>
      <c r="E99" s="49"/>
      <c r="F99" s="57"/>
      <c r="G99" s="83"/>
      <c r="H99" s="57"/>
      <c r="I99" s="70"/>
      <c r="J99" s="89" t="str">
        <f>RIGHT(G98,13)</f>
        <v xml:space="preserve">N°. 3 / 2000 </v>
      </c>
      <c r="K99" s="70"/>
      <c r="L99" s="104"/>
      <c r="M99" s="104"/>
      <c r="N99" s="99">
        <v>36651</v>
      </c>
      <c r="O99" s="100"/>
      <c r="P99" s="107" t="str">
        <f>IF(SUM(P100:P101)&gt;0,"◄","")</f>
        <v/>
      </c>
      <c r="Q99" s="108" t="str">
        <f>IF(SUM(Q100:Q101)&gt;0,"►","")</f>
        <v/>
      </c>
      <c r="R99" s="81"/>
    </row>
    <row r="100" spans="1:18" ht="14.4" customHeight="1" thickBot="1" x14ac:dyDescent="0.35">
      <c r="A100" t="e">
        <f>LOOKUP(B100,Blad1!A:A,Blad1!D:D)</f>
        <v>#N/A</v>
      </c>
      <c r="C100" s="22"/>
      <c r="D100" s="26" t="s">
        <v>501</v>
      </c>
      <c r="E100" s="44"/>
      <c r="F100" s="45"/>
      <c r="G100" s="27" t="s">
        <v>500</v>
      </c>
      <c r="H100" s="64" t="s">
        <v>427</v>
      </c>
      <c r="I100" s="70"/>
      <c r="J100" s="79"/>
      <c r="K100" s="70"/>
      <c r="L100" s="136" t="s">
        <v>451</v>
      </c>
      <c r="M100" s="137"/>
      <c r="N100" s="52"/>
      <c r="O100" s="102"/>
      <c r="P100" s="14" t="s">
        <v>450</v>
      </c>
      <c r="Q100" s="106" t="s">
        <v>450</v>
      </c>
      <c r="R100" s="81"/>
    </row>
    <row r="101" spans="1:18" s="1" customFormat="1" ht="15" x14ac:dyDescent="0.3">
      <c r="A101" t="str">
        <f>LOOKUP(B101,Blad1!A:A,Blad1!D:D)</f>
        <v>2918 / 2921 - « Les oiseaux » d'André Buzin</v>
      </c>
      <c r="B101">
        <f>B99+1</f>
        <v>47</v>
      </c>
      <c r="C101" s="38" t="s">
        <v>961</v>
      </c>
      <c r="D101" s="28"/>
      <c r="E101" s="58"/>
      <c r="F101" s="85"/>
      <c r="G101" s="86"/>
      <c r="H101" s="57"/>
      <c r="I101" s="70"/>
      <c r="J101" s="79"/>
      <c r="K101" s="70"/>
      <c r="L101" s="104"/>
      <c r="M101" s="104"/>
      <c r="N101" s="99">
        <v>36651</v>
      </c>
      <c r="O101" s="100"/>
      <c r="P101" s="107" t="str">
        <f>IF(SUM(P102:P103)&gt;0,"◄","")</f>
        <v/>
      </c>
      <c r="Q101" s="108" t="str">
        <f>IF(SUM(Q102:Q103)&gt;0,"►","")</f>
        <v/>
      </c>
      <c r="R101" s="81"/>
    </row>
    <row r="102" spans="1:18" ht="16.2" customHeight="1" thickBot="1" x14ac:dyDescent="0.35">
      <c r="A102" t="e">
        <f>LOOKUP(B102,Blad1!A:A,Blad1!D:D)</f>
        <v>#N/A</v>
      </c>
      <c r="C102" s="22"/>
      <c r="D102" s="26" t="s">
        <v>502</v>
      </c>
      <c r="E102" s="44"/>
      <c r="F102" s="45"/>
      <c r="G102" s="27" t="s">
        <v>500</v>
      </c>
      <c r="H102" s="64" t="s">
        <v>427</v>
      </c>
      <c r="I102" s="70"/>
      <c r="J102" s="79"/>
      <c r="K102" s="70"/>
      <c r="L102" s="136" t="s">
        <v>451</v>
      </c>
      <c r="M102" s="137"/>
      <c r="N102" s="52"/>
      <c r="O102" s="102"/>
      <c r="P102" s="14" t="s">
        <v>450</v>
      </c>
      <c r="Q102" s="106" t="s">
        <v>450</v>
      </c>
      <c r="R102" s="81"/>
    </row>
    <row r="103" spans="1:18" s="1" customFormat="1" ht="15" x14ac:dyDescent="0.3">
      <c r="A103" t="str">
        <f>LOOKUP(B103,Blad1!A:A,Blad1!D:D)</f>
        <v>2922 - Europe 2000. La construction européenne.</v>
      </c>
      <c r="B103">
        <f>B101+1</f>
        <v>48</v>
      </c>
      <c r="C103" s="38" t="s">
        <v>962</v>
      </c>
      <c r="D103" s="6"/>
      <c r="E103" s="49"/>
      <c r="F103" s="57"/>
      <c r="G103" s="83"/>
      <c r="H103" s="57"/>
      <c r="I103" s="70"/>
      <c r="J103" s="79"/>
      <c r="K103" s="70"/>
      <c r="L103" s="104"/>
      <c r="M103" s="104"/>
      <c r="N103" s="99">
        <v>36655</v>
      </c>
      <c r="O103" s="100"/>
      <c r="P103" s="107" t="str">
        <f>IF(SUM(P104:P105)&gt;0,"◄","")</f>
        <v/>
      </c>
      <c r="Q103" s="108" t="str">
        <f>IF(SUM(Q104:Q105)&gt;0,"►","")</f>
        <v/>
      </c>
      <c r="R103" s="81"/>
    </row>
    <row r="104" spans="1:18" ht="14.4" customHeight="1" thickBot="1" x14ac:dyDescent="0.35">
      <c r="A104" t="e">
        <f>LOOKUP(B104,Blad1!A:A,Blad1!D:D)</f>
        <v>#N/A</v>
      </c>
      <c r="C104" s="22"/>
      <c r="D104" s="26" t="s">
        <v>503</v>
      </c>
      <c r="E104" s="44"/>
      <c r="F104" s="45"/>
      <c r="G104" s="27" t="s">
        <v>500</v>
      </c>
      <c r="H104" s="64" t="s">
        <v>427</v>
      </c>
      <c r="I104" s="70"/>
      <c r="J104" s="79"/>
      <c r="K104" s="70"/>
      <c r="L104" s="136" t="s">
        <v>451</v>
      </c>
      <c r="M104" s="137"/>
      <c r="N104" s="52"/>
      <c r="O104" s="102"/>
      <c r="P104" s="14" t="s">
        <v>450</v>
      </c>
      <c r="Q104" s="106" t="s">
        <v>450</v>
      </c>
      <c r="R104" s="81"/>
    </row>
    <row r="105" spans="1:18" s="1" customFormat="1" ht="15.6" thickBot="1" x14ac:dyDescent="0.35">
      <c r="A105" t="str">
        <f>LOOKUP(B105,Blad1!A:A,Blad1!D:D)</f>
        <v>2923 / 2925 - UNESCO. Patrimoine mondial</v>
      </c>
      <c r="B105">
        <f>B103+1</f>
        <v>49</v>
      </c>
      <c r="C105" s="38" t="s">
        <v>963</v>
      </c>
      <c r="D105" s="6"/>
      <c r="E105" s="49"/>
      <c r="F105" s="57"/>
      <c r="G105" s="83"/>
      <c r="H105" s="57"/>
      <c r="I105" s="74" t="str">
        <f>IF(J105="◄","◄",IF(J105="ok","►",""))</f>
        <v>◄</v>
      </c>
      <c r="J105" s="75" t="str">
        <f>IF(J106&gt;0,"OK","◄")</f>
        <v>◄</v>
      </c>
      <c r="K105" s="76" t="str">
        <f>IF(AND(L105="◄",M105="►"),"◄?►",IF(L105="◄","◄",IF(M105="►","►","")))</f>
        <v>◄</v>
      </c>
      <c r="L105" s="42" t="str">
        <f>IF(L106&gt;0,"","◄")</f>
        <v>◄</v>
      </c>
      <c r="M105" s="43" t="str">
        <f>IF(M106,"►","")</f>
        <v/>
      </c>
      <c r="N105" s="99">
        <v>36694</v>
      </c>
      <c r="O105" s="100"/>
      <c r="P105" s="8" t="str">
        <f>IF(P106&gt;0,"◄","")</f>
        <v>◄</v>
      </c>
      <c r="Q105" s="101" t="str">
        <f>IF(AND(L106="",M106&gt;0),"?",IF(SUM(Q106:Q107)&gt;0,"►",""))</f>
        <v/>
      </c>
      <c r="R105" s="81"/>
    </row>
    <row r="106" spans="1:18" ht="14.4" customHeight="1" x14ac:dyDescent="0.3">
      <c r="A106" t="e">
        <f>LOOKUP(B106,Blad1!A:A,Blad1!D:D)</f>
        <v>#N/A</v>
      </c>
      <c r="C106" s="22"/>
      <c r="D106" s="26" t="s">
        <v>504</v>
      </c>
      <c r="E106" s="44"/>
      <c r="F106" s="45"/>
      <c r="G106" s="27" t="s">
        <v>505</v>
      </c>
      <c r="H106" s="46" t="s">
        <v>427</v>
      </c>
      <c r="I106" s="77" t="str">
        <f>IF(J106&gt;0,"ok","◄")</f>
        <v>◄</v>
      </c>
      <c r="J106" s="78"/>
      <c r="K106" s="77" t="str">
        <f>IF(AND(L106="",M106&gt;0),"?",IF(L106="","◄",IF(M106&gt;=1,"►","")))</f>
        <v>◄</v>
      </c>
      <c r="L106" s="33"/>
      <c r="M106" s="34"/>
      <c r="N106" s="2"/>
      <c r="O106" s="102"/>
      <c r="P106" s="10">
        <f>IF(L106&gt;0,"",IF(I106="zie voorgaande rij","voir▲",IF(I106="zie volgende rijen","zie▼",1)))</f>
        <v>1</v>
      </c>
      <c r="Q106" s="103" t="str">
        <f>IF(M106&gt;0,M106,IF(I106="zie voorgaande rij","voir▲",IF(I106="zie volgende rijen","zie▼","")))</f>
        <v/>
      </c>
      <c r="R106" s="81"/>
    </row>
    <row r="107" spans="1:18" s="1" customFormat="1" ht="15" x14ac:dyDescent="0.3">
      <c r="A107" t="str">
        <f>LOOKUP(B107,Blad1!A:A,Blad1!D:D)</f>
        <v>2926 / 2929 - Tourisme. Églises et orgues d'église</v>
      </c>
      <c r="B107">
        <f>B105+1</f>
        <v>50</v>
      </c>
      <c r="C107" s="38" t="s">
        <v>964</v>
      </c>
      <c r="D107" s="6"/>
      <c r="E107" s="49"/>
      <c r="F107" s="57"/>
      <c r="G107" s="83"/>
      <c r="H107" s="57"/>
      <c r="I107" s="70"/>
      <c r="J107" s="89" t="str">
        <f>RIGHT(G106,13)</f>
        <v xml:space="preserve">N°. 4 / 2000 </v>
      </c>
      <c r="K107" s="70"/>
      <c r="L107" s="104"/>
      <c r="M107" s="104"/>
      <c r="N107" s="99">
        <v>36694</v>
      </c>
      <c r="O107" s="100"/>
      <c r="P107" s="107" t="str">
        <f>IF(SUM(P108:P109)&gt;0,"◄","")</f>
        <v/>
      </c>
      <c r="Q107" s="108" t="str">
        <f>IF(SUM(Q108:Q109)&gt;0,"►","")</f>
        <v/>
      </c>
      <c r="R107" s="81"/>
    </row>
    <row r="108" spans="1:18" ht="14.4" customHeight="1" thickBot="1" x14ac:dyDescent="0.35">
      <c r="A108" t="e">
        <f>LOOKUP(B108,Blad1!A:A,Blad1!D:D)</f>
        <v>#N/A</v>
      </c>
      <c r="C108" s="22"/>
      <c r="D108" s="26" t="s">
        <v>506</v>
      </c>
      <c r="E108" s="44"/>
      <c r="F108" s="45"/>
      <c r="G108" s="27" t="s">
        <v>505</v>
      </c>
      <c r="H108" s="64" t="s">
        <v>427</v>
      </c>
      <c r="I108" s="70"/>
      <c r="J108" s="79"/>
      <c r="K108" s="70"/>
      <c r="L108" s="136" t="s">
        <v>451</v>
      </c>
      <c r="M108" s="137"/>
      <c r="N108" s="52"/>
      <c r="O108" s="102"/>
      <c r="P108" s="14" t="s">
        <v>450</v>
      </c>
      <c r="Q108" s="106" t="s">
        <v>450</v>
      </c>
      <c r="R108" s="81"/>
    </row>
    <row r="109" spans="1:18" s="1" customFormat="1" ht="15" x14ac:dyDescent="0.3">
      <c r="A109" t="str">
        <f>LOOKUP(B109,Blad1!A:A,Blad1!D:D)</f>
        <v>2930 - SM Roi Albert II, type Broux/MVRM - type nr 2840 (32F/€0,79 vert foncé)</v>
      </c>
      <c r="B109">
        <f>B107+1</f>
        <v>51</v>
      </c>
      <c r="C109" s="38" t="s">
        <v>965</v>
      </c>
      <c r="D109" s="6"/>
      <c r="E109" s="49"/>
      <c r="F109" s="57"/>
      <c r="G109" s="83"/>
      <c r="H109" s="57"/>
      <c r="I109" s="70"/>
      <c r="J109" s="79"/>
      <c r="K109" s="70"/>
      <c r="L109" s="104"/>
      <c r="M109" s="104"/>
      <c r="N109" s="99">
        <v>36696</v>
      </c>
      <c r="O109" s="100"/>
      <c r="P109" s="107" t="str">
        <f>IF(SUM(P110:P111)&gt;0,"◄","")</f>
        <v/>
      </c>
      <c r="Q109" s="108" t="str">
        <f>IF(SUM(Q110:Q111)&gt;0,"►","")</f>
        <v/>
      </c>
      <c r="R109" s="81"/>
    </row>
    <row r="110" spans="1:18" ht="14.4" customHeight="1" thickBot="1" x14ac:dyDescent="0.35">
      <c r="A110" t="e">
        <f>LOOKUP(B110,Blad1!A:A,Blad1!D:D)</f>
        <v>#N/A</v>
      </c>
      <c r="C110" s="22"/>
      <c r="D110" s="26" t="s">
        <v>507</v>
      </c>
      <c r="E110" s="44"/>
      <c r="F110" s="45"/>
      <c r="G110" s="27" t="s">
        <v>505</v>
      </c>
      <c r="H110" s="64" t="s">
        <v>427</v>
      </c>
      <c r="I110" s="70"/>
      <c r="J110" s="79"/>
      <c r="K110" s="70"/>
      <c r="L110" s="136" t="s">
        <v>451</v>
      </c>
      <c r="M110" s="137"/>
      <c r="N110" s="52"/>
      <c r="O110" s="102"/>
      <c r="P110" s="14" t="s">
        <v>450</v>
      </c>
      <c r="Q110" s="106" t="s">
        <v>450</v>
      </c>
      <c r="R110" s="81"/>
    </row>
    <row r="111" spans="1:18" s="1" customFormat="1" ht="15.6" thickBot="1" x14ac:dyDescent="0.35">
      <c r="A111" t="str">
        <f>LOOKUP(B111,Blad1!A:A,Blad1!D:D)</f>
        <v>2931 - « Les oiseaux » d'André Buzin. Même timbre que n° 2885: timbre cylindre R94/R96</v>
      </c>
      <c r="B111">
        <f>B109+1</f>
        <v>52</v>
      </c>
      <c r="C111" s="38" t="s">
        <v>966</v>
      </c>
      <c r="D111" s="6"/>
      <c r="E111" s="49"/>
      <c r="F111" s="57"/>
      <c r="G111" s="83"/>
      <c r="H111" s="57"/>
      <c r="I111" s="74" t="str">
        <f>IF(J111="◄","◄",IF(J111="ok","►",""))</f>
        <v>◄</v>
      </c>
      <c r="J111" s="75" t="str">
        <f>IF(J112&gt;0,"OK","◄")</f>
        <v>◄</v>
      </c>
      <c r="K111" s="76" t="str">
        <f>IF(AND(L111="◄",M111="►"),"◄?►",IF(L111="◄","◄",IF(M111="►","►","")))</f>
        <v>◄</v>
      </c>
      <c r="L111" s="42" t="str">
        <f>IF(L112&gt;0,"","◄")</f>
        <v>◄</v>
      </c>
      <c r="M111" s="43" t="str">
        <f>IF(M112,"►","")</f>
        <v/>
      </c>
      <c r="N111" s="99">
        <v>36773</v>
      </c>
      <c r="O111" s="100"/>
      <c r="P111" s="8" t="str">
        <f>IF(P112&gt;0,"◄","")</f>
        <v>◄</v>
      </c>
      <c r="Q111" s="101" t="str">
        <f>IF(AND(L112="",M112&gt;0),"?",IF(SUM(Q112:Q113)&gt;0,"►",""))</f>
        <v/>
      </c>
      <c r="R111" s="81"/>
    </row>
    <row r="112" spans="1:18" ht="14.4" customHeight="1" x14ac:dyDescent="0.3">
      <c r="A112" t="e">
        <f>LOOKUP(B112,Blad1!A:A,Blad1!D:D)</f>
        <v>#N/A</v>
      </c>
      <c r="C112" s="22"/>
      <c r="D112" s="26" t="s">
        <v>508</v>
      </c>
      <c r="E112" s="44"/>
      <c r="F112" s="45"/>
      <c r="G112" s="27" t="s">
        <v>509</v>
      </c>
      <c r="H112" s="46" t="s">
        <v>427</v>
      </c>
      <c r="I112" s="77" t="str">
        <f>IF(J112&gt;0,"ok","◄")</f>
        <v>◄</v>
      </c>
      <c r="J112" s="78"/>
      <c r="K112" s="77" t="str">
        <f>IF(AND(L112="",M112&gt;0),"?",IF(L112="","◄",IF(M112&gt;=1,"►","")))</f>
        <v>◄</v>
      </c>
      <c r="L112" s="33"/>
      <c r="M112" s="34"/>
      <c r="N112" s="2"/>
      <c r="O112" s="102"/>
      <c r="P112" s="10">
        <f>IF(L112&gt;0,"",IF(I112="zie voorgaande rij","voir▲",IF(I112="zie volgende rijen","zie▼",1)))</f>
        <v>1</v>
      </c>
      <c r="Q112" s="103" t="str">
        <f>IF(M112&gt;0,M112,IF(I112="zie voorgaande rij","voir▲",IF(I112="zie volgende rijen","zie▼","")))</f>
        <v/>
      </c>
      <c r="R112" s="81"/>
    </row>
    <row r="113" spans="1:18" s="1" customFormat="1" ht="15" x14ac:dyDescent="0.3">
      <c r="A113" t="str">
        <f>LOOKUP(B113,Blad1!A:A,Blad1!D:D)</f>
        <v>2932- Belgica 2001. Même timbre que n° 2901 mais format plus petit : timbre cyl. R97/R99</v>
      </c>
      <c r="B113">
        <f>B111+1</f>
        <v>53</v>
      </c>
      <c r="C113" s="38" t="s">
        <v>967</v>
      </c>
      <c r="D113" s="6"/>
      <c r="E113" s="49"/>
      <c r="F113" s="57"/>
      <c r="G113" s="83"/>
      <c r="H113" s="57"/>
      <c r="I113" s="70"/>
      <c r="J113" s="89" t="str">
        <f>RIGHT(G112,13)</f>
        <v xml:space="preserve">N°. 5 / 2000 </v>
      </c>
      <c r="K113" s="70"/>
      <c r="L113" s="104"/>
      <c r="M113" s="104"/>
      <c r="N113" s="99">
        <v>36773</v>
      </c>
      <c r="O113" s="100"/>
      <c r="P113" s="107" t="str">
        <f>IF(SUM(P114:P115)&gt;0,"◄","")</f>
        <v/>
      </c>
      <c r="Q113" s="108" t="str">
        <f>IF(SUM(Q114:Q115)&gt;0,"►","")</f>
        <v/>
      </c>
      <c r="R113" s="81"/>
    </row>
    <row r="114" spans="1:18" ht="14.4" customHeight="1" thickBot="1" x14ac:dyDescent="0.35">
      <c r="A114" t="e">
        <f>LOOKUP(B114,Blad1!A:A,Blad1!D:D)</f>
        <v>#N/A</v>
      </c>
      <c r="C114" s="22"/>
      <c r="D114" s="26" t="s">
        <v>508</v>
      </c>
      <c r="E114" s="44"/>
      <c r="F114" s="45"/>
      <c r="G114" s="27" t="s">
        <v>509</v>
      </c>
      <c r="H114" s="46" t="s">
        <v>427</v>
      </c>
      <c r="I114" s="70"/>
      <c r="J114" s="79"/>
      <c r="K114" s="70"/>
      <c r="L114" s="136" t="s">
        <v>451</v>
      </c>
      <c r="M114" s="137"/>
      <c r="N114" s="52"/>
      <c r="O114" s="102"/>
      <c r="P114" s="14" t="s">
        <v>450</v>
      </c>
      <c r="Q114" s="106" t="s">
        <v>450</v>
      </c>
      <c r="R114" s="81"/>
    </row>
    <row r="115" spans="1:18" s="1" customFormat="1" ht="30.6" customHeight="1" x14ac:dyDescent="0.3">
      <c r="A115" t="str">
        <f>LOOKUP(B115,Blad1!A:A,Blad1!D:D)</f>
        <v>2933 - SM Roi Albert II, type Broux/MVRM - type de n°. 2840 mais au format horizontal : timbre cylindre R100/R102</v>
      </c>
      <c r="B115">
        <f>B113+1</f>
        <v>54</v>
      </c>
      <c r="C115" s="138" t="s">
        <v>968</v>
      </c>
      <c r="D115" s="139"/>
      <c r="E115" s="139"/>
      <c r="F115" s="139"/>
      <c r="G115" s="139"/>
      <c r="H115" s="57"/>
      <c r="I115" s="70"/>
      <c r="J115" s="79"/>
      <c r="K115" s="70"/>
      <c r="L115" s="104"/>
      <c r="M115" s="104"/>
      <c r="N115" s="99">
        <v>36773</v>
      </c>
      <c r="O115" s="100"/>
      <c r="P115" s="107" t="str">
        <f>IF(SUM(P116:P117)&gt;0,"◄","")</f>
        <v/>
      </c>
      <c r="Q115" s="108" t="str">
        <f>IF(SUM(Q116:Q117)&gt;0,"►","")</f>
        <v/>
      </c>
      <c r="R115" s="81"/>
    </row>
    <row r="116" spans="1:18" ht="14.4" customHeight="1" thickBot="1" x14ac:dyDescent="0.35">
      <c r="A116" t="e">
        <f>LOOKUP(B116,Blad1!A:A,Blad1!D:D)</f>
        <v>#N/A</v>
      </c>
      <c r="C116" s="22"/>
      <c r="D116" s="26" t="s">
        <v>508</v>
      </c>
      <c r="E116" s="44"/>
      <c r="F116" s="45"/>
      <c r="G116" s="27" t="s">
        <v>509</v>
      </c>
      <c r="H116" s="46" t="s">
        <v>427</v>
      </c>
      <c r="I116" s="70"/>
      <c r="J116" s="79"/>
      <c r="K116" s="70"/>
      <c r="L116" s="136" t="s">
        <v>451</v>
      </c>
      <c r="M116" s="137"/>
      <c r="N116" s="52"/>
      <c r="O116" s="102"/>
      <c r="P116" s="14" t="s">
        <v>450</v>
      </c>
      <c r="Q116" s="106" t="s">
        <v>450</v>
      </c>
      <c r="R116" s="81"/>
    </row>
    <row r="117" spans="1:18" s="1" customFormat="1" ht="15" x14ac:dyDescent="0.3">
      <c r="A117" t="str">
        <f>LOOKUP(B117,Blad1!A:A,Blad1!D:D)</f>
        <v>2934 - Philatélie jeunesse. «Quivoila»
.</v>
      </c>
      <c r="B117">
        <f>B115+1</f>
        <v>55</v>
      </c>
      <c r="C117" s="38" t="s">
        <v>969</v>
      </c>
      <c r="D117" s="6"/>
      <c r="E117" s="49"/>
      <c r="F117" s="57"/>
      <c r="G117" s="83"/>
      <c r="H117" s="57"/>
      <c r="I117" s="70"/>
      <c r="J117" s="79"/>
      <c r="K117" s="70"/>
      <c r="L117" s="104"/>
      <c r="M117" s="104"/>
      <c r="N117" s="99">
        <v>36778</v>
      </c>
      <c r="O117" s="100"/>
      <c r="P117" s="107" t="str">
        <f>IF(SUM(P118:P119)&gt;0,"◄","")</f>
        <v/>
      </c>
      <c r="Q117" s="108" t="str">
        <f>IF(SUM(Q118:Q119)&gt;0,"►","")</f>
        <v/>
      </c>
      <c r="R117" s="81"/>
    </row>
    <row r="118" spans="1:18" ht="14.4" customHeight="1" thickBot="1" x14ac:dyDescent="0.35">
      <c r="A118" t="e">
        <f>LOOKUP(B118,Blad1!A:A,Blad1!D:D)</f>
        <v>#N/A</v>
      </c>
      <c r="C118" s="22"/>
      <c r="D118" s="26" t="s">
        <v>510</v>
      </c>
      <c r="E118" s="44"/>
      <c r="F118" s="45"/>
      <c r="G118" s="27" t="s">
        <v>505</v>
      </c>
      <c r="H118" s="46" t="s">
        <v>427</v>
      </c>
      <c r="I118" s="70"/>
      <c r="J118" s="79"/>
      <c r="K118" s="70"/>
      <c r="L118" s="136" t="s">
        <v>451</v>
      </c>
      <c r="M118" s="137"/>
      <c r="N118" s="52"/>
      <c r="O118" s="102"/>
      <c r="P118" s="14" t="s">
        <v>450</v>
      </c>
      <c r="Q118" s="106" t="s">
        <v>450</v>
      </c>
      <c r="R118" s="81"/>
    </row>
    <row r="119" spans="1:18" s="1" customFormat="1" ht="15" x14ac:dyDescent="0.3">
      <c r="A119" t="str">
        <f>LOOKUP(B119,Blad1!A:A,Blad1!D:D)</f>
        <v>2935 - Floralies du Hainaut</v>
      </c>
      <c r="B119">
        <f>B117+1</f>
        <v>56</v>
      </c>
      <c r="C119" s="38" t="s">
        <v>970</v>
      </c>
      <c r="D119" s="6"/>
      <c r="E119" s="49"/>
      <c r="F119" s="57"/>
      <c r="G119" s="83"/>
      <c r="H119" s="57"/>
      <c r="I119" s="70"/>
      <c r="J119" s="79"/>
      <c r="K119" s="70"/>
      <c r="L119" s="104"/>
      <c r="M119" s="104"/>
      <c r="N119" s="99">
        <v>36778</v>
      </c>
      <c r="O119" s="100"/>
      <c r="P119" s="107" t="str">
        <f>IF(SUM(P120:P121)&gt;0,"◄","")</f>
        <v/>
      </c>
      <c r="Q119" s="108" t="str">
        <f>IF(SUM(Q120:Q121)&gt;0,"►","")</f>
        <v/>
      </c>
      <c r="R119" s="81"/>
    </row>
    <row r="120" spans="1:18" ht="13.95" customHeight="1" thickBot="1" x14ac:dyDescent="0.35">
      <c r="A120" t="e">
        <f>LOOKUP(B120,Blad1!A:A,Blad1!D:D)</f>
        <v>#N/A</v>
      </c>
      <c r="C120" s="22"/>
      <c r="D120" s="26" t="s">
        <v>511</v>
      </c>
      <c r="E120" s="44"/>
      <c r="F120" s="45"/>
      <c r="G120" s="27" t="s">
        <v>505</v>
      </c>
      <c r="H120" s="46" t="s">
        <v>427</v>
      </c>
      <c r="I120" s="70"/>
      <c r="J120" s="79"/>
      <c r="K120" s="70"/>
      <c r="L120" s="136" t="s">
        <v>451</v>
      </c>
      <c r="M120" s="137"/>
      <c r="N120" s="52"/>
      <c r="O120" s="102"/>
      <c r="P120" s="14" t="s">
        <v>450</v>
      </c>
      <c r="Q120" s="106" t="s">
        <v>450</v>
      </c>
      <c r="R120" s="81"/>
    </row>
    <row r="121" spans="1:18" s="1" customFormat="1" ht="15" x14ac:dyDescent="0.3">
      <c r="A121" t="str">
        <f>LOOKUP(B121,Blad1!A:A,Blad1!D:D)</f>
        <v>2936 - « Les oiseaux » d'André Buzin.</v>
      </c>
      <c r="B121">
        <f>B119+1</f>
        <v>57</v>
      </c>
      <c r="C121" s="38" t="s">
        <v>971</v>
      </c>
      <c r="D121" s="6"/>
      <c r="E121" s="49"/>
      <c r="F121" s="57"/>
      <c r="G121" s="83"/>
      <c r="H121" s="57"/>
      <c r="I121" s="70"/>
      <c r="J121" s="79"/>
      <c r="K121" s="70"/>
      <c r="L121" s="104"/>
      <c r="M121" s="104"/>
      <c r="N121" s="99">
        <v>36773</v>
      </c>
      <c r="O121" s="100"/>
      <c r="P121" s="107" t="str">
        <f>IF(SUM(P122:P123)&gt;0,"◄","")</f>
        <v/>
      </c>
      <c r="Q121" s="108" t="str">
        <f>IF(SUM(Q122:Q123)&gt;0,"►","")</f>
        <v/>
      </c>
      <c r="R121" s="81"/>
    </row>
    <row r="122" spans="1:18" ht="14.4" customHeight="1" thickBot="1" x14ac:dyDescent="0.35">
      <c r="A122" t="e">
        <f>LOOKUP(B122,Blad1!A:A,Blad1!D:D)</f>
        <v>#N/A</v>
      </c>
      <c r="C122" s="22"/>
      <c r="D122" s="26" t="s">
        <v>512</v>
      </c>
      <c r="E122" s="44"/>
      <c r="F122" s="45"/>
      <c r="G122" s="27" t="s">
        <v>505</v>
      </c>
      <c r="H122" s="46" t="s">
        <v>427</v>
      </c>
      <c r="I122" s="70"/>
      <c r="J122" s="79"/>
      <c r="K122" s="70"/>
      <c r="L122" s="136" t="s">
        <v>451</v>
      </c>
      <c r="M122" s="137"/>
      <c r="N122" s="52"/>
      <c r="O122" s="102"/>
      <c r="P122" s="14" t="s">
        <v>450</v>
      </c>
      <c r="Q122" s="106" t="s">
        <v>450</v>
      </c>
      <c r="R122" s="81"/>
    </row>
    <row r="123" spans="1:18" s="1" customFormat="1" ht="15" x14ac:dyDescent="0.3">
      <c r="A123" t="str">
        <f>LOOKUP(B123,Blad1!A:A,Blad1!D:D)</f>
        <v>2937 - Fleurs (violet) : timbres du carnet B36</v>
      </c>
      <c r="B123">
        <f>B121+1</f>
        <v>58</v>
      </c>
      <c r="C123" s="38" t="s">
        <v>972</v>
      </c>
      <c r="D123" s="6"/>
      <c r="E123" s="49"/>
      <c r="F123" s="57"/>
      <c r="G123" s="83"/>
      <c r="H123" s="57"/>
      <c r="I123" s="70"/>
      <c r="J123" s="79"/>
      <c r="K123" s="70"/>
      <c r="L123" s="104"/>
      <c r="M123" s="104"/>
      <c r="N123" s="99">
        <v>36778</v>
      </c>
      <c r="O123" s="100"/>
      <c r="P123" s="107" t="str">
        <f>IF(SUM(P124:P125)&gt;0,"◄","")</f>
        <v/>
      </c>
      <c r="Q123" s="108" t="str">
        <f>IF(SUM(Q124:Q125)&gt;0,"►","")</f>
        <v/>
      </c>
      <c r="R123" s="81"/>
    </row>
    <row r="124" spans="1:18" ht="14.4" customHeight="1" thickBot="1" x14ac:dyDescent="0.35">
      <c r="A124" t="e">
        <f>LOOKUP(B124,Blad1!A:A,Blad1!D:D)</f>
        <v>#N/A</v>
      </c>
      <c r="C124" s="22"/>
      <c r="D124" s="26" t="s">
        <v>512</v>
      </c>
      <c r="E124" s="44"/>
      <c r="F124" s="45"/>
      <c r="G124" s="27" t="s">
        <v>505</v>
      </c>
      <c r="H124" s="46" t="s">
        <v>427</v>
      </c>
      <c r="I124" s="70"/>
      <c r="J124" s="79"/>
      <c r="K124" s="70"/>
      <c r="L124" s="136" t="s">
        <v>451</v>
      </c>
      <c r="M124" s="137"/>
      <c r="N124" s="52"/>
      <c r="O124" s="102"/>
      <c r="P124" s="14" t="s">
        <v>450</v>
      </c>
      <c r="Q124" s="106" t="s">
        <v>450</v>
      </c>
      <c r="R124" s="81"/>
    </row>
    <row r="125" spans="1:18" s="1" customFormat="1" ht="15" x14ac:dyDescent="0.3">
      <c r="A125" t="str">
        <f>LOOKUP(B125,Blad1!A:A,Blad1!D:D)</f>
        <v>2938 / 2941 - Série artistique. Artistes belges.</v>
      </c>
      <c r="B125">
        <f>B123+1</f>
        <v>59</v>
      </c>
      <c r="C125" s="38" t="s">
        <v>973</v>
      </c>
      <c r="D125" s="6"/>
      <c r="E125" s="49"/>
      <c r="F125" s="57"/>
      <c r="G125" s="83"/>
      <c r="H125" s="57"/>
      <c r="I125" s="70"/>
      <c r="J125" s="79"/>
      <c r="K125" s="70"/>
      <c r="L125" s="104"/>
      <c r="M125" s="104"/>
      <c r="N125" s="99">
        <v>36844</v>
      </c>
      <c r="O125" s="100"/>
      <c r="P125" s="107" t="str">
        <f>IF(SUM(P126:P127)&gt;0,"◄","")</f>
        <v/>
      </c>
      <c r="Q125" s="108" t="str">
        <f>IF(SUM(Q126:Q127)&gt;0,"►","")</f>
        <v/>
      </c>
      <c r="R125" s="81"/>
    </row>
    <row r="126" spans="1:18" ht="14.4" customHeight="1" thickBot="1" x14ac:dyDescent="0.35">
      <c r="A126" t="e">
        <f>LOOKUP(B126,Blad1!A:A,Blad1!D:D)</f>
        <v>#N/A</v>
      </c>
      <c r="C126" s="22"/>
      <c r="D126" s="26" t="s">
        <v>513</v>
      </c>
      <c r="E126" s="44"/>
      <c r="F126" s="45"/>
      <c r="G126" s="27" t="s">
        <v>509</v>
      </c>
      <c r="H126" s="46" t="s">
        <v>427</v>
      </c>
      <c r="I126" s="70"/>
      <c r="J126" s="79"/>
      <c r="K126" s="70"/>
      <c r="L126" s="136" t="s">
        <v>451</v>
      </c>
      <c r="M126" s="137"/>
      <c r="N126" s="52"/>
      <c r="O126" s="102"/>
      <c r="P126" s="14" t="s">
        <v>450</v>
      </c>
      <c r="Q126" s="106" t="s">
        <v>450</v>
      </c>
      <c r="R126" s="81"/>
    </row>
    <row r="127" spans="1:18" s="1" customFormat="1" ht="15" x14ac:dyDescent="0.3">
      <c r="A127" t="str">
        <f>LOOKUP(B127,Blad1!A:A,Blad1!D:D)</f>
        <v>2942 - Noël et Nouvel An. Timbres de F2942 (vendu uniquement par feuille de 20 exemplaires)</v>
      </c>
      <c r="B127">
        <f>B125+1</f>
        <v>60</v>
      </c>
      <c r="C127" s="38" t="s">
        <v>974</v>
      </c>
      <c r="D127" s="6"/>
      <c r="E127" s="49"/>
      <c r="F127" s="57"/>
      <c r="G127" s="83"/>
      <c r="H127" s="57"/>
      <c r="I127" s="70"/>
      <c r="J127" s="79"/>
      <c r="K127" s="70"/>
      <c r="L127" s="104"/>
      <c r="M127" s="104"/>
      <c r="N127" s="99">
        <v>36848</v>
      </c>
      <c r="O127" s="100"/>
      <c r="P127" s="107" t="str">
        <f>IF(SUM(P128:P129)&gt;0,"◄","")</f>
        <v/>
      </c>
      <c r="Q127" s="108" t="str">
        <f>IF(SUM(Q128:Q129)&gt;0,"►","")</f>
        <v/>
      </c>
      <c r="R127" s="81"/>
    </row>
    <row r="128" spans="1:18" ht="14.4" customHeight="1" thickBot="1" x14ac:dyDescent="0.35">
      <c r="A128" t="e">
        <f>LOOKUP(B128,Blad1!A:A,Blad1!D:D)</f>
        <v>#N/A</v>
      </c>
      <c r="C128" s="22"/>
      <c r="D128" s="26" t="s">
        <v>514</v>
      </c>
      <c r="E128" s="44"/>
      <c r="F128" s="45"/>
      <c r="G128" s="27" t="s">
        <v>509</v>
      </c>
      <c r="H128" s="46" t="s">
        <v>427</v>
      </c>
      <c r="I128" s="70"/>
      <c r="J128" s="79"/>
      <c r="K128" s="70"/>
      <c r="L128" s="136" t="s">
        <v>451</v>
      </c>
      <c r="M128" s="137"/>
      <c r="N128" s="52"/>
      <c r="O128" s="102"/>
      <c r="P128" s="14" t="s">
        <v>450</v>
      </c>
      <c r="Q128" s="106" t="s">
        <v>450</v>
      </c>
      <c r="R128" s="81"/>
    </row>
    <row r="129" spans="1:18" s="1" customFormat="1" ht="19.2" customHeight="1" x14ac:dyDescent="0.3">
      <c r="A129" t="str">
        <f>LOOKUP(B129,Blad1!A:A,Blad1!D:D)</f>
        <v>2943 / 2962 - Un voyage à travers le 20ème siècle en 80 timbres (2ème partie): timbres du bloc BL87</v>
      </c>
      <c r="B129">
        <f>B127+1</f>
        <v>61</v>
      </c>
      <c r="C129" s="38" t="s">
        <v>975</v>
      </c>
      <c r="D129" s="87"/>
      <c r="E129" s="87"/>
      <c r="F129" s="87"/>
      <c r="G129" s="87"/>
      <c r="H129" s="87"/>
      <c r="I129" s="70"/>
      <c r="J129" s="79"/>
      <c r="K129" s="70"/>
      <c r="L129" s="104"/>
      <c r="M129" s="104"/>
      <c r="N129" s="99">
        <v>36848</v>
      </c>
      <c r="O129" s="100"/>
      <c r="P129" s="107" t="str">
        <f>IF(SUM(P130:P131)&gt;0,"◄","")</f>
        <v/>
      </c>
      <c r="Q129" s="108" t="str">
        <f>IF(SUM(Q130:Q131)&gt;0,"►","")</f>
        <v/>
      </c>
      <c r="R129" s="81"/>
    </row>
    <row r="130" spans="1:18" ht="14.4" customHeight="1" thickBot="1" x14ac:dyDescent="0.35">
      <c r="A130" t="e">
        <f>LOOKUP(B130,Blad1!A:A,Blad1!D:D)</f>
        <v>#N/A</v>
      </c>
      <c r="C130" s="22"/>
      <c r="D130" s="26" t="s">
        <v>515</v>
      </c>
      <c r="E130" s="44"/>
      <c r="F130" s="45"/>
      <c r="G130" s="27" t="s">
        <v>509</v>
      </c>
      <c r="H130" s="46" t="s">
        <v>427</v>
      </c>
      <c r="I130" s="70"/>
      <c r="J130" s="79"/>
      <c r="K130" s="70"/>
      <c r="L130" s="136" t="s">
        <v>451</v>
      </c>
      <c r="M130" s="137"/>
      <c r="N130" s="52"/>
      <c r="O130" s="102"/>
      <c r="P130" s="14" t="s">
        <v>450</v>
      </c>
      <c r="Q130" s="106" t="s">
        <v>450</v>
      </c>
      <c r="R130" s="81"/>
    </row>
    <row r="131" spans="1:18" s="1" customFormat="1" ht="15" x14ac:dyDescent="0.3">
      <c r="A131" t="str">
        <f>LOOKUP(B131,Blad1!A:A,Blad1!D:D)</f>
        <v>2963 - SM Roi Albert II, type Broux/MVRM - type de nr 2840   (17F/€0,42 Blue-vert) - timbre de V10-2963</v>
      </c>
      <c r="B131">
        <f>B129+1</f>
        <v>62</v>
      </c>
      <c r="C131" s="38" t="s">
        <v>1332</v>
      </c>
      <c r="D131" s="6"/>
      <c r="E131" s="49"/>
      <c r="F131" s="57"/>
      <c r="G131" s="83"/>
      <c r="H131" s="57"/>
      <c r="I131" s="70"/>
      <c r="J131" s="79"/>
      <c r="K131" s="70"/>
      <c r="L131" s="104"/>
      <c r="M131" s="104"/>
      <c r="N131" s="99">
        <v>36848</v>
      </c>
      <c r="O131" s="100"/>
      <c r="P131" s="107" t="str">
        <f>IF(SUM(P132:P133)&gt;0,"◄","")</f>
        <v/>
      </c>
      <c r="Q131" s="108" t="str">
        <f>IF(SUM(Q132:Q133)&gt;0,"►","")</f>
        <v/>
      </c>
      <c r="R131" s="81"/>
    </row>
    <row r="132" spans="1:18" ht="14.4" customHeight="1" thickBot="1" x14ac:dyDescent="0.35">
      <c r="A132" t="e">
        <f>LOOKUP(B132,Blad1!A:A,Blad1!D:D)</f>
        <v>#N/A</v>
      </c>
      <c r="C132" s="22"/>
      <c r="D132" s="26" t="s">
        <v>516</v>
      </c>
      <c r="E132" s="44"/>
      <c r="F132" s="45"/>
      <c r="G132" s="27" t="s">
        <v>509</v>
      </c>
      <c r="H132" s="46" t="s">
        <v>427</v>
      </c>
      <c r="I132" s="70"/>
      <c r="J132" s="79"/>
      <c r="K132" s="70"/>
      <c r="L132" s="136" t="s">
        <v>451</v>
      </c>
      <c r="M132" s="137"/>
      <c r="N132" s="52"/>
      <c r="O132" s="102"/>
      <c r="P132" s="14" t="s">
        <v>450</v>
      </c>
      <c r="Q132" s="106" t="s">
        <v>450</v>
      </c>
      <c r="R132" s="81"/>
    </row>
    <row r="133" spans="1:18" s="1" customFormat="1" ht="15" x14ac:dyDescent="0.3">
      <c r="A133" t="str">
        <f>LOOKUP(B133,Blad1!A:A,Blad1!D:D)</f>
        <v>2964 - SM Roi Albert II, type Broux/MVRM - type nr 2840 (50F/€1,24 bleu violet)</v>
      </c>
      <c r="B133">
        <f>B131+1</f>
        <v>63</v>
      </c>
      <c r="C133" s="38" t="s">
        <v>976</v>
      </c>
      <c r="D133" s="6"/>
      <c r="E133" s="49"/>
      <c r="F133" s="57"/>
      <c r="G133" s="83"/>
      <c r="H133" s="57"/>
      <c r="I133" s="70"/>
      <c r="J133" s="79"/>
      <c r="K133" s="70"/>
      <c r="L133" s="104"/>
      <c r="M133" s="104"/>
      <c r="N133" s="99">
        <v>36848</v>
      </c>
      <c r="O133" s="100"/>
      <c r="P133" s="107" t="str">
        <f>IF(SUM(P134:P135)&gt;0,"◄","")</f>
        <v/>
      </c>
      <c r="Q133" s="108" t="str">
        <f>IF(SUM(Q134:Q135)&gt;0,"►","")</f>
        <v/>
      </c>
      <c r="R133" s="81"/>
    </row>
    <row r="134" spans="1:18" ht="14.4" customHeight="1" thickBot="1" x14ac:dyDescent="0.35">
      <c r="A134" t="e">
        <f>LOOKUP(B134,Blad1!A:A,Blad1!D:D)</f>
        <v>#N/A</v>
      </c>
      <c r="C134" s="22"/>
      <c r="D134" s="26" t="s">
        <v>507</v>
      </c>
      <c r="E134" s="44"/>
      <c r="F134" s="45"/>
      <c r="G134" s="27" t="s">
        <v>505</v>
      </c>
      <c r="H134" s="46" t="s">
        <v>427</v>
      </c>
      <c r="I134" s="70"/>
      <c r="J134" s="79"/>
      <c r="K134" s="70"/>
      <c r="L134" s="136" t="s">
        <v>451</v>
      </c>
      <c r="M134" s="137"/>
      <c r="N134" s="52"/>
      <c r="O134" s="102"/>
      <c r="P134" s="14" t="s">
        <v>450</v>
      </c>
      <c r="Q134" s="106" t="s">
        <v>450</v>
      </c>
      <c r="R134" s="81"/>
    </row>
    <row r="135" spans="1:18" s="1" customFormat="1" ht="15" x14ac:dyDescent="0.3">
      <c r="A135" t="str">
        <f>LOOKUP(B135,Blad1!A:A,Blad1!D:D)</f>
        <v>2965 - SM Roi Albert II, type Broux/MVRM - type de nr 2840 (36F/€0,89 marron)</v>
      </c>
      <c r="B135">
        <f>B133+1</f>
        <v>64</v>
      </c>
      <c r="C135" s="38" t="s">
        <v>977</v>
      </c>
      <c r="D135" s="6"/>
      <c r="E135" s="49"/>
      <c r="F135" s="57"/>
      <c r="G135" s="83"/>
      <c r="H135" s="57"/>
      <c r="I135" s="70"/>
      <c r="J135" s="79"/>
      <c r="K135" s="70"/>
      <c r="L135" s="104"/>
      <c r="M135" s="104"/>
      <c r="N135" s="99">
        <v>36864</v>
      </c>
      <c r="O135" s="100"/>
      <c r="P135" s="107" t="str">
        <f>IF(SUM(P136:P137)&gt;0,"◄","")</f>
        <v/>
      </c>
      <c r="Q135" s="108" t="str">
        <f>IF(SUM(Q136:Q137)&gt;0,"►","")</f>
        <v/>
      </c>
      <c r="R135" s="81"/>
    </row>
    <row r="136" spans="1:18" ht="14.4" customHeight="1" thickBot="1" x14ac:dyDescent="0.35">
      <c r="A136" t="e">
        <f>LOOKUP(B136,Blad1!A:A,Blad1!D:D)</f>
        <v>#N/A</v>
      </c>
      <c r="C136" s="22"/>
      <c r="D136" s="26" t="s">
        <v>517</v>
      </c>
      <c r="E136" s="44"/>
      <c r="F136" s="45"/>
      <c r="G136" s="27" t="s">
        <v>505</v>
      </c>
      <c r="H136" s="46" t="s">
        <v>427</v>
      </c>
      <c r="I136" s="70"/>
      <c r="J136" s="79"/>
      <c r="K136" s="70"/>
      <c r="L136" s="136" t="s">
        <v>451</v>
      </c>
      <c r="M136" s="137"/>
      <c r="N136" s="52"/>
      <c r="O136" s="102"/>
      <c r="P136" s="14" t="s">
        <v>450</v>
      </c>
      <c r="Q136" s="106" t="s">
        <v>450</v>
      </c>
      <c r="R136" s="81"/>
    </row>
    <row r="137" spans="1:18" s="1" customFormat="1" ht="29.4" customHeight="1" thickBot="1" x14ac:dyDescent="0.35">
      <c r="A137" t="str">
        <f>LOOKUP(B137,Blad1!A:A,Blad1!D:D)</f>
        <v>2966 - « Les Oiseaux » d'André Buzin en BEF et €. Réimpression du 1er juin 1992 (2460) : mésange charbonnière</v>
      </c>
      <c r="B137">
        <f>B135+1</f>
        <v>65</v>
      </c>
      <c r="C137" s="138" t="s">
        <v>978</v>
      </c>
      <c r="D137" s="139"/>
      <c r="E137" s="139"/>
      <c r="F137" s="139"/>
      <c r="G137" s="139"/>
      <c r="H137" s="57"/>
      <c r="I137" s="74" t="str">
        <f>IF(J137="◄","◄",IF(J137="ok","►",""))</f>
        <v>◄</v>
      </c>
      <c r="J137" s="75" t="str">
        <f>IF(J138&gt;0,"OK","◄")</f>
        <v>◄</v>
      </c>
      <c r="K137" s="76" t="str">
        <f>IF(AND(L137="◄",M137="►"),"◄?►",IF(L137="◄","◄",IF(M137="►","►","")))</f>
        <v>◄</v>
      </c>
      <c r="L137" s="42" t="str">
        <f>IF(L138&gt;0,"","◄")</f>
        <v>◄</v>
      </c>
      <c r="M137" s="43" t="str">
        <f>IF(M138,"►","")</f>
        <v/>
      </c>
      <c r="N137" s="99">
        <v>36864</v>
      </c>
      <c r="O137" s="100"/>
      <c r="P137" s="8" t="str">
        <f>IF(P138&gt;0,"◄","")</f>
        <v>◄</v>
      </c>
      <c r="Q137" s="101" t="str">
        <f>IF(AND(L138="",M138&gt;0),"?",IF(SUM(Q138:Q139)&gt;0,"►",""))</f>
        <v/>
      </c>
      <c r="R137" s="81"/>
    </row>
    <row r="138" spans="1:18" ht="14.4" customHeight="1" x14ac:dyDescent="0.3">
      <c r="A138" t="e">
        <f>LOOKUP(B138,Blad1!A:A,Blad1!D:D)</f>
        <v>#N/A</v>
      </c>
      <c r="C138" s="22"/>
      <c r="D138" s="26" t="s">
        <v>517</v>
      </c>
      <c r="E138" s="44"/>
      <c r="F138" s="45"/>
      <c r="G138" s="27" t="s">
        <v>518</v>
      </c>
      <c r="H138" s="46" t="s">
        <v>427</v>
      </c>
      <c r="I138" s="77" t="str">
        <f>IF(J138&gt;0,"ok","◄")</f>
        <v>◄</v>
      </c>
      <c r="J138" s="78"/>
      <c r="K138" s="77" t="str">
        <f>IF(AND(L138="",M138&gt;0),"?",IF(L138="","◄",IF(M138&gt;=1,"►","")))</f>
        <v>◄</v>
      </c>
      <c r="L138" s="33"/>
      <c r="M138" s="34"/>
      <c r="N138" s="2"/>
      <c r="O138" s="102"/>
      <c r="P138" s="10">
        <f>IF(L138&gt;0,"",IF(I138="zie voorgaande rij","voir▲",IF(I138="zie volgende rijen","zie▼",1)))</f>
        <v>1</v>
      </c>
      <c r="Q138" s="103" t="str">
        <f>IF(M138&gt;0,M138,IF(I138="zie voorgaande rij","voir▲",IF(I138="zie volgende rijen","zie▼","")))</f>
        <v/>
      </c>
      <c r="R138" s="81"/>
    </row>
    <row r="139" spans="1:18" s="1" customFormat="1" ht="15" x14ac:dyDescent="0.3">
      <c r="A139" t="str">
        <f>LOOKUP(B139,Blad1!A:A,Blad1!D:D)</f>
        <v>2967 - Jubilé AD 2000 - Timbres de F2967</v>
      </c>
      <c r="B139">
        <f>B137+1</f>
        <v>66</v>
      </c>
      <c r="C139" s="38" t="s">
        <v>979</v>
      </c>
      <c r="D139" s="6"/>
      <c r="E139" s="49"/>
      <c r="F139" s="57"/>
      <c r="G139" s="83"/>
      <c r="H139" s="57"/>
      <c r="I139" s="70"/>
      <c r="J139" s="89" t="str">
        <f>RIGHT(G138,13)</f>
        <v xml:space="preserve">N°. 1 / 2001 </v>
      </c>
      <c r="K139" s="70"/>
      <c r="L139" s="104"/>
      <c r="M139" s="104"/>
      <c r="N139" s="99">
        <v>36885</v>
      </c>
      <c r="O139" s="100"/>
      <c r="P139" s="107" t="str">
        <f>IF(SUM(P140:P141)&gt;0,"◄","")</f>
        <v/>
      </c>
      <c r="Q139" s="108" t="str">
        <f>IF(SUM(Q140:Q141)&gt;0,"►","")</f>
        <v/>
      </c>
      <c r="R139" s="81"/>
    </row>
    <row r="140" spans="1:18" ht="13.2" customHeight="1" thickBot="1" x14ac:dyDescent="0.35">
      <c r="A140" t="e">
        <f>LOOKUP(B140,Blad1!A:A,Blad1!D:D)</f>
        <v>#N/A</v>
      </c>
      <c r="C140" s="22"/>
      <c r="D140" s="26" t="s">
        <v>519</v>
      </c>
      <c r="E140" s="44"/>
      <c r="F140" s="45"/>
      <c r="G140" s="27" t="s">
        <v>518</v>
      </c>
      <c r="H140" s="46" t="s">
        <v>427</v>
      </c>
      <c r="I140" s="70"/>
      <c r="J140" s="79"/>
      <c r="K140" s="70"/>
      <c r="L140" s="136" t="s">
        <v>451</v>
      </c>
      <c r="M140" s="137"/>
      <c r="N140" s="52"/>
      <c r="O140" s="102"/>
      <c r="P140" s="14" t="s">
        <v>450</v>
      </c>
      <c r="Q140" s="106" t="s">
        <v>450</v>
      </c>
      <c r="R140" s="81"/>
    </row>
    <row r="141" spans="1:18" s="1" customFormat="1" ht="15" x14ac:dyDescent="0.3">
      <c r="A141" t="str">
        <f>LOOKUP(B141,Blad1!A:A,Blad1!D:D)</f>
        <v xml:space="preserve">2968 / 2970 - Promotion de la philatélie - La Dynastie Belge. timbre n° 2970 de bloc BL88 </v>
      </c>
      <c r="B141">
        <f>B139+1</f>
        <v>67</v>
      </c>
      <c r="C141" s="38" t="s">
        <v>980</v>
      </c>
      <c r="D141" s="6"/>
      <c r="E141" s="49"/>
      <c r="F141" s="57"/>
      <c r="G141" s="83"/>
      <c r="H141" s="57"/>
      <c r="I141" s="70"/>
      <c r="J141" s="79"/>
      <c r="K141" s="70"/>
      <c r="L141" s="104"/>
      <c r="M141" s="104"/>
      <c r="N141" s="99">
        <v>36932</v>
      </c>
      <c r="O141" s="100"/>
      <c r="P141" s="107" t="str">
        <f>IF(SUM(P142:P143)&gt;0,"◄","")</f>
        <v/>
      </c>
      <c r="Q141" s="108" t="str">
        <f>IF(SUM(Q142:Q143)&gt;0,"►","")</f>
        <v/>
      </c>
      <c r="R141" s="81"/>
    </row>
    <row r="142" spans="1:18" ht="14.4" customHeight="1" thickBot="1" x14ac:dyDescent="0.35">
      <c r="A142" t="e">
        <f>LOOKUP(B142,Blad1!A:A,Blad1!D:D)</f>
        <v>#N/A</v>
      </c>
      <c r="C142" s="22"/>
      <c r="D142" s="26" t="s">
        <v>520</v>
      </c>
      <c r="E142" s="44"/>
      <c r="F142" s="45"/>
      <c r="G142" s="27" t="s">
        <v>518</v>
      </c>
      <c r="H142" s="46" t="s">
        <v>427</v>
      </c>
      <c r="I142" s="70"/>
      <c r="J142" s="79"/>
      <c r="K142" s="70"/>
      <c r="L142" s="136" t="s">
        <v>451</v>
      </c>
      <c r="M142" s="137"/>
      <c r="N142" s="52"/>
      <c r="O142" s="102"/>
      <c r="P142" s="14" t="s">
        <v>450</v>
      </c>
      <c r="Q142" s="106" t="s">
        <v>450</v>
      </c>
      <c r="R142" s="81"/>
    </row>
    <row r="143" spans="1:18" s="1" customFormat="1" ht="15" x14ac:dyDescent="0.3">
      <c r="A143" t="str">
        <f>LOOKUP(B143,Blad1!A:A,Blad1!D:D)</f>
        <v>2971 / 2976 - Dynastie. Les six reines belges. Timbres de bloc BL89</v>
      </c>
      <c r="B143">
        <f>B141+1</f>
        <v>68</v>
      </c>
      <c r="C143" s="38" t="s">
        <v>981</v>
      </c>
      <c r="D143" s="6"/>
      <c r="E143" s="49"/>
      <c r="F143" s="57"/>
      <c r="G143" s="83"/>
      <c r="H143" s="57"/>
      <c r="I143" s="70"/>
      <c r="J143" s="79"/>
      <c r="K143" s="70"/>
      <c r="L143" s="104"/>
      <c r="M143" s="104"/>
      <c r="N143" s="99">
        <v>36932</v>
      </c>
      <c r="O143" s="100"/>
      <c r="P143" s="107" t="str">
        <f>IF(SUM(P144:P145)&gt;0,"◄","")</f>
        <v/>
      </c>
      <c r="Q143" s="108" t="str">
        <f>IF(SUM(Q144:Q145)&gt;0,"►","")</f>
        <v/>
      </c>
      <c r="R143" s="81"/>
    </row>
    <row r="144" spans="1:18" ht="14.4" customHeight="1" thickBot="1" x14ac:dyDescent="0.35">
      <c r="A144" t="e">
        <f>LOOKUP(B144,Blad1!A:A,Blad1!D:D)</f>
        <v>#N/A</v>
      </c>
      <c r="C144" s="22"/>
      <c r="D144" s="26" t="s">
        <v>521</v>
      </c>
      <c r="E144" s="44"/>
      <c r="F144" s="45"/>
      <c r="G144" s="27" t="s">
        <v>518</v>
      </c>
      <c r="H144" s="46" t="s">
        <v>427</v>
      </c>
      <c r="I144" s="70"/>
      <c r="J144" s="79"/>
      <c r="K144" s="70"/>
      <c r="L144" s="136" t="s">
        <v>451</v>
      </c>
      <c r="M144" s="137"/>
      <c r="N144" s="52"/>
      <c r="O144" s="102"/>
      <c r="P144" s="14" t="s">
        <v>450</v>
      </c>
      <c r="Q144" s="106" t="s">
        <v>450</v>
      </c>
      <c r="R144" s="81"/>
    </row>
    <row r="145" spans="1:18" s="1" customFormat="1" ht="30.6" customHeight="1" x14ac:dyDescent="0.3">
      <c r="A145" t="str">
        <f>LOOKUP(B145,Blad1!A:A,Blad1!D:D)</f>
        <v>2977 - Fleurs. Réimpression des timbres de cylindre autocollants R90/R91 : R103/R104 (type no.2854 - pas numéroté)</v>
      </c>
      <c r="B145">
        <f>B143+1</f>
        <v>69</v>
      </c>
      <c r="C145" s="138" t="s">
        <v>982</v>
      </c>
      <c r="D145" s="139"/>
      <c r="E145" s="139"/>
      <c r="F145" s="139"/>
      <c r="G145" s="139"/>
      <c r="H145" s="57"/>
      <c r="I145" s="70"/>
      <c r="J145" s="79"/>
      <c r="K145" s="70"/>
      <c r="L145" s="104"/>
      <c r="M145" s="104"/>
      <c r="N145" s="99">
        <v>36906</v>
      </c>
      <c r="O145" s="100"/>
      <c r="P145" s="107" t="str">
        <f>IF(SUM(P146:P147)&gt;0,"◄","")</f>
        <v/>
      </c>
      <c r="Q145" s="108" t="str">
        <f>IF(SUM(Q146:Q147)&gt;0,"►","")</f>
        <v/>
      </c>
      <c r="R145" s="81"/>
    </row>
    <row r="146" spans="1:18" ht="14.4" customHeight="1" thickBot="1" x14ac:dyDescent="0.35">
      <c r="A146" t="e">
        <f>LOOKUP(B146,Blad1!A:A,Blad1!D:D)</f>
        <v>#N/A</v>
      </c>
      <c r="C146" s="22"/>
      <c r="D146" s="26" t="s">
        <v>522</v>
      </c>
      <c r="E146" s="44"/>
      <c r="F146" s="45"/>
      <c r="G146" s="27" t="s">
        <v>523</v>
      </c>
      <c r="H146" s="46" t="s">
        <v>427</v>
      </c>
      <c r="I146" s="70"/>
      <c r="J146" s="79"/>
      <c r="K146" s="70"/>
      <c r="L146" s="136" t="s">
        <v>451</v>
      </c>
      <c r="M146" s="137"/>
      <c r="N146" s="52"/>
      <c r="O146" s="102"/>
      <c r="P146" s="14" t="s">
        <v>450</v>
      </c>
      <c r="Q146" s="106" t="s">
        <v>450</v>
      </c>
      <c r="R146" s="81"/>
    </row>
    <row r="147" spans="1:18" s="1" customFormat="1" ht="15.6" thickBot="1" x14ac:dyDescent="0.35">
      <c r="A147" t="str">
        <f>LOOKUP(B147,Blad1!A:A,Blad1!D:D)</f>
        <v>2978 - 100ème anniversaire de la mort de Zénobe Gramme (1826-1901)</v>
      </c>
      <c r="B147">
        <f>B145+1</f>
        <v>70</v>
      </c>
      <c r="C147" s="38" t="s">
        <v>983</v>
      </c>
      <c r="D147" s="6"/>
      <c r="E147" s="49"/>
      <c r="F147" s="57"/>
      <c r="G147" s="83"/>
      <c r="H147" s="57"/>
      <c r="I147" s="74" t="str">
        <f>IF(J147="◄","◄",IF(J147="ok","►",""))</f>
        <v>◄</v>
      </c>
      <c r="J147" s="75" t="str">
        <f>IF(J148&gt;0,"OK","◄")</f>
        <v>◄</v>
      </c>
      <c r="K147" s="76" t="str">
        <f>IF(AND(L147="◄",M147="►"),"◄?►",IF(L147="◄","◄",IF(M147="►","►","")))</f>
        <v>◄</v>
      </c>
      <c r="L147" s="42" t="str">
        <f>IF(L148&gt;0,"","◄")</f>
        <v>◄</v>
      </c>
      <c r="M147" s="43" t="str">
        <f>IF(M148,"►","")</f>
        <v/>
      </c>
      <c r="N147" s="99">
        <v>36967</v>
      </c>
      <c r="O147" s="100"/>
      <c r="P147" s="8" t="str">
        <f>IF(P148&gt;0,"◄","")</f>
        <v>◄</v>
      </c>
      <c r="Q147" s="101" t="str">
        <f>IF(AND(L148="",M148&gt;0),"?",IF(SUM(Q148:Q149)&gt;0,"►",""))</f>
        <v/>
      </c>
      <c r="R147" s="81"/>
    </row>
    <row r="148" spans="1:18" ht="14.4" customHeight="1" x14ac:dyDescent="0.3">
      <c r="A148" t="e">
        <f>LOOKUP(B148,Blad1!A:A,Blad1!D:D)</f>
        <v>#N/A</v>
      </c>
      <c r="C148" s="22"/>
      <c r="D148" s="26" t="s">
        <v>524</v>
      </c>
      <c r="E148" s="44"/>
      <c r="F148" s="45"/>
      <c r="G148" s="27" t="s">
        <v>525</v>
      </c>
      <c r="H148" s="46" t="s">
        <v>427</v>
      </c>
      <c r="I148" s="77" t="str">
        <f>IF(J148&gt;0,"ok","◄")</f>
        <v>◄</v>
      </c>
      <c r="J148" s="78"/>
      <c r="K148" s="77" t="str">
        <f>IF(AND(L148="",M148&gt;0),"?",IF(L148="","◄",IF(M148&gt;=1,"►","")))</f>
        <v>◄</v>
      </c>
      <c r="L148" s="33"/>
      <c r="M148" s="34"/>
      <c r="N148" s="2"/>
      <c r="O148" s="102"/>
      <c r="P148" s="10">
        <f>IF(L148&gt;0,"",IF(I148="zie voorgaande rij","voir▲",IF(I148="zie volgende rijen","zie▼",1)))</f>
        <v>1</v>
      </c>
      <c r="Q148" s="103" t="str">
        <f>IF(M148&gt;0,M148,IF(I148="zie voorgaande rij","voir▲",IF(I148="zie volgende rijen","zie▼","")))</f>
        <v/>
      </c>
      <c r="R148" s="81"/>
    </row>
    <row r="149" spans="1:18" s="1" customFormat="1" ht="15" x14ac:dyDescent="0.3">
      <c r="A149" t="str">
        <f>LOOKUP(B149,Blad1!A:A,Blad1!D:D)</f>
        <v>2979 - 575ème anniversaire de l'Université catholique de Louvain</v>
      </c>
      <c r="B149">
        <f t="shared" ref="B149" si="0">B147+1</f>
        <v>71</v>
      </c>
      <c r="C149" s="38" t="s">
        <v>984</v>
      </c>
      <c r="D149" s="6"/>
      <c r="E149" s="49"/>
      <c r="F149" s="57"/>
      <c r="G149" s="83"/>
      <c r="H149" s="57"/>
      <c r="I149" s="70"/>
      <c r="J149" s="89" t="str">
        <f>RIGHT(G148,13)</f>
        <v xml:space="preserve">N°. 2 / 2001 </v>
      </c>
      <c r="K149" s="70"/>
      <c r="L149" s="104"/>
      <c r="M149" s="104"/>
      <c r="N149" s="99">
        <v>36967</v>
      </c>
      <c r="O149" s="100"/>
      <c r="P149" s="107" t="str">
        <f>IF(SUM(P150:P151)&gt;0,"◄","")</f>
        <v/>
      </c>
      <c r="Q149" s="108" t="str">
        <f>IF(SUM(Q150:Q151)&gt;0,"►","")</f>
        <v/>
      </c>
      <c r="R149" s="81"/>
    </row>
    <row r="150" spans="1:18" ht="14.4" customHeight="1" thickBot="1" x14ac:dyDescent="0.35">
      <c r="A150" t="e">
        <f>LOOKUP(B150,Blad1!A:A,Blad1!D:D)</f>
        <v>#N/A</v>
      </c>
      <c r="C150" s="22"/>
      <c r="D150" s="26" t="s">
        <v>526</v>
      </c>
      <c r="E150" s="44"/>
      <c r="F150" s="45"/>
      <c r="G150" s="27" t="s">
        <v>525</v>
      </c>
      <c r="H150" s="46" t="s">
        <v>427</v>
      </c>
      <c r="I150" s="70"/>
      <c r="J150" s="79"/>
      <c r="K150" s="70"/>
      <c r="L150" s="136" t="s">
        <v>451</v>
      </c>
      <c r="M150" s="137"/>
      <c r="N150" s="52"/>
      <c r="O150" s="102"/>
      <c r="P150" s="14" t="s">
        <v>450</v>
      </c>
      <c r="Q150" s="106" t="s">
        <v>450</v>
      </c>
      <c r="R150" s="81"/>
    </row>
    <row r="151" spans="1:18" s="1" customFormat="1" ht="15" x14ac:dyDescent="0.3">
      <c r="A151" t="str">
        <f>LOOKUP(B151,Blad1!A:A,Blad1!D:D)</f>
        <v>2980 / 2983 - SM le Roi Albert II. Type de n°.2840</v>
      </c>
      <c r="B151">
        <f>B149+1</f>
        <v>72</v>
      </c>
      <c r="C151" s="38" t="s">
        <v>985</v>
      </c>
      <c r="D151" s="6"/>
      <c r="E151" s="49"/>
      <c r="F151" s="57"/>
      <c r="G151" s="83"/>
      <c r="H151" s="57"/>
      <c r="I151" s="70"/>
      <c r="J151" s="79"/>
      <c r="K151" s="70"/>
      <c r="L151" s="104"/>
      <c r="M151" s="104"/>
      <c r="N151" s="99">
        <v>36976</v>
      </c>
      <c r="O151" s="100"/>
      <c r="P151" s="107" t="str">
        <f>IF(SUM(P152:P153)&gt;0,"◄","")</f>
        <v/>
      </c>
      <c r="Q151" s="108" t="str">
        <f>IF(SUM(Q152:Q153)&gt;0,"►","")</f>
        <v/>
      </c>
      <c r="R151" s="81"/>
    </row>
    <row r="152" spans="1:18" ht="14.4" customHeight="1" thickBot="1" x14ac:dyDescent="0.35">
      <c r="A152" t="e">
        <f>LOOKUP(B152,Blad1!A:A,Blad1!D:D)</f>
        <v>#N/A</v>
      </c>
      <c r="C152" s="22"/>
      <c r="D152" s="26" t="s">
        <v>527</v>
      </c>
      <c r="E152" s="44"/>
      <c r="F152" s="45"/>
      <c r="G152" s="27" t="s">
        <v>525</v>
      </c>
      <c r="H152" s="46" t="s">
        <v>427</v>
      </c>
      <c r="I152" s="70"/>
      <c r="J152" s="79"/>
      <c r="K152" s="70"/>
      <c r="L152" s="136" t="s">
        <v>451</v>
      </c>
      <c r="M152" s="137"/>
      <c r="N152" s="52"/>
      <c r="O152" s="102"/>
      <c r="P152" s="14" t="s">
        <v>450</v>
      </c>
      <c r="Q152" s="106" t="s">
        <v>450</v>
      </c>
      <c r="R152" s="81"/>
    </row>
    <row r="153" spans="1:18" s="1" customFormat="1" ht="15" x14ac:dyDescent="0.3">
      <c r="A153" t="str">
        <f>LOOKUP(B153,Blad1!A:A,Blad1!D:D)</f>
        <v>2984 - SM le Roi Albert II. Type MVTM</v>
      </c>
      <c r="B153">
        <f>B151+1</f>
        <v>73</v>
      </c>
      <c r="C153" s="38" t="s">
        <v>986</v>
      </c>
      <c r="D153" s="6"/>
      <c r="E153" s="49"/>
      <c r="F153" s="57"/>
      <c r="G153" s="83"/>
      <c r="H153" s="57"/>
      <c r="I153" s="70"/>
      <c r="J153" s="79"/>
      <c r="K153" s="70"/>
      <c r="L153" s="104"/>
      <c r="M153" s="104"/>
      <c r="N153" s="99">
        <v>36976</v>
      </c>
      <c r="O153" s="100"/>
      <c r="P153" s="107" t="str">
        <f>IF(SUM(P154:P155)&gt;0,"◄","")</f>
        <v/>
      </c>
      <c r="Q153" s="108" t="str">
        <f>IF(SUM(Q154:Q155)&gt;0,"►","")</f>
        <v/>
      </c>
      <c r="R153" s="81"/>
    </row>
    <row r="154" spans="1:18" ht="14.4" customHeight="1" thickBot="1" x14ac:dyDescent="0.35">
      <c r="A154" t="e">
        <f>LOOKUP(B154,Blad1!A:A,Blad1!D:D)</f>
        <v>#N/A</v>
      </c>
      <c r="C154" s="22"/>
      <c r="D154" s="26" t="s">
        <v>527</v>
      </c>
      <c r="E154" s="44"/>
      <c r="F154" s="45"/>
      <c r="G154" s="27" t="s">
        <v>525</v>
      </c>
      <c r="H154" s="46" t="s">
        <v>427</v>
      </c>
      <c r="I154" s="70"/>
      <c r="J154" s="79"/>
      <c r="K154" s="70"/>
      <c r="L154" s="136" t="s">
        <v>451</v>
      </c>
      <c r="M154" s="137"/>
      <c r="N154" s="52"/>
      <c r="O154" s="102"/>
      <c r="P154" s="14" t="s">
        <v>450</v>
      </c>
      <c r="Q154" s="106" t="s">
        <v>450</v>
      </c>
      <c r="R154" s="81"/>
    </row>
    <row r="155" spans="1:18" s="1" customFormat="1" ht="15" x14ac:dyDescent="0.3">
      <c r="A155" t="str">
        <f>LOOKUP(B155,Blad1!A:A,Blad1!D:D)</f>
        <v>2985 /2988 - Réimpression des timbres ordinaires d'André Buzin «Oiseaux» en BEF et Euro.</v>
      </c>
      <c r="B155">
        <f>B153+1</f>
        <v>74</v>
      </c>
      <c r="C155" s="38" t="s">
        <v>987</v>
      </c>
      <c r="D155" s="6"/>
      <c r="E155" s="49"/>
      <c r="F155" s="57"/>
      <c r="G155" s="83"/>
      <c r="H155" s="57"/>
      <c r="I155" s="70"/>
      <c r="J155" s="79"/>
      <c r="K155" s="70"/>
      <c r="L155" s="104"/>
      <c r="M155" s="104"/>
      <c r="N155" s="99">
        <v>36976</v>
      </c>
      <c r="O155" s="100"/>
      <c r="P155" s="107" t="str">
        <f>IF(SUM(P156:P157)&gt;0,"◄","")</f>
        <v/>
      </c>
      <c r="Q155" s="108" t="str">
        <f>IF(SUM(Q156:Q157)&gt;0,"►","")</f>
        <v/>
      </c>
      <c r="R155" s="81"/>
    </row>
    <row r="156" spans="1:18" ht="14.4" customHeight="1" thickBot="1" x14ac:dyDescent="0.35">
      <c r="A156" t="e">
        <f>LOOKUP(B156,Blad1!A:A,Blad1!D:D)</f>
        <v>#N/A</v>
      </c>
      <c r="C156" s="22"/>
      <c r="D156" s="26" t="s">
        <v>528</v>
      </c>
      <c r="E156" s="44"/>
      <c r="F156" s="45"/>
      <c r="G156" s="27" t="s">
        <v>525</v>
      </c>
      <c r="H156" s="46" t="s">
        <v>427</v>
      </c>
      <c r="I156" s="70"/>
      <c r="J156" s="79"/>
      <c r="K156" s="70"/>
      <c r="L156" s="136" t="s">
        <v>451</v>
      </c>
      <c r="M156" s="137"/>
      <c r="N156" s="52"/>
      <c r="O156" s="102"/>
      <c r="P156" s="14" t="s">
        <v>450</v>
      </c>
      <c r="Q156" s="106" t="s">
        <v>450</v>
      </c>
      <c r="R156" s="81"/>
    </row>
    <row r="157" spans="1:18" s="1" customFormat="1" ht="15" x14ac:dyDescent="0.3">
      <c r="A157" t="str">
        <f>LOOKUP(B157,Blad1!A:A,Blad1!D:D)</f>
        <v>2989 - Europe. L'eau, richesse naturelle.</v>
      </c>
      <c r="B157">
        <f>B155+1</f>
        <v>75</v>
      </c>
      <c r="C157" s="38" t="s">
        <v>988</v>
      </c>
      <c r="D157" s="6"/>
      <c r="E157" s="49"/>
      <c r="F157" s="57"/>
      <c r="G157" s="83"/>
      <c r="H157" s="57"/>
      <c r="I157" s="70"/>
      <c r="J157" s="79"/>
      <c r="K157" s="70"/>
      <c r="L157" s="104"/>
      <c r="M157" s="104"/>
      <c r="N157" s="99">
        <v>37002</v>
      </c>
      <c r="O157" s="100"/>
      <c r="P157" s="107" t="str">
        <f>IF(SUM(P158:P159)&gt;0,"◄","")</f>
        <v/>
      </c>
      <c r="Q157" s="108" t="str">
        <f>IF(SUM(Q158:Q159)&gt;0,"►","")</f>
        <v/>
      </c>
      <c r="R157" s="81"/>
    </row>
    <row r="158" spans="1:18" ht="14.4" customHeight="1" thickBot="1" x14ac:dyDescent="0.35">
      <c r="A158" t="e">
        <f>LOOKUP(B158,Blad1!A:A,Blad1!D:D)</f>
        <v>#N/A</v>
      </c>
      <c r="C158" s="22"/>
      <c r="D158" s="26" t="s">
        <v>529</v>
      </c>
      <c r="E158" s="44"/>
      <c r="F158" s="45"/>
      <c r="G158" s="27" t="s">
        <v>525</v>
      </c>
      <c r="H158" s="46" t="s">
        <v>427</v>
      </c>
      <c r="I158" s="70"/>
      <c r="J158" s="79"/>
      <c r="K158" s="70"/>
      <c r="L158" s="136" t="s">
        <v>451</v>
      </c>
      <c r="M158" s="137"/>
      <c r="N158" s="52"/>
      <c r="O158" s="102"/>
      <c r="P158" s="14" t="s">
        <v>450</v>
      </c>
      <c r="Q158" s="106" t="s">
        <v>450</v>
      </c>
      <c r="R158" s="81"/>
    </row>
    <row r="159" spans="1:18" s="1" customFormat="1" ht="15" x14ac:dyDescent="0.3">
      <c r="A159" t="str">
        <f>LOOKUP(B159,Blad1!A:A,Blad1!D:D)</f>
        <v>2990 / 2992 - Musique et littérature : disciplines artistiques du son et de la parole. Timbre n° 2992 du bloc BL90</v>
      </c>
      <c r="B159">
        <f>B157+1</f>
        <v>76</v>
      </c>
      <c r="C159" s="38" t="s">
        <v>989</v>
      </c>
      <c r="D159" s="6"/>
      <c r="E159" s="49"/>
      <c r="F159" s="57"/>
      <c r="G159" s="83"/>
      <c r="H159" s="57"/>
      <c r="I159" s="70"/>
      <c r="J159" s="79"/>
      <c r="K159" s="70"/>
      <c r="L159" s="104"/>
      <c r="M159" s="104"/>
      <c r="N159" s="99">
        <v>37002</v>
      </c>
      <c r="O159" s="100"/>
      <c r="P159" s="107" t="str">
        <f>IF(SUM(P160:P161)&gt;0,"◄","")</f>
        <v/>
      </c>
      <c r="Q159" s="108" t="str">
        <f>IF(SUM(Q160:Q161)&gt;0,"►","")</f>
        <v/>
      </c>
      <c r="R159" s="81"/>
    </row>
    <row r="160" spans="1:18" ht="14.4" customHeight="1" thickBot="1" x14ac:dyDescent="0.35">
      <c r="A160" t="e">
        <f>LOOKUP(B160,Blad1!A:A,Blad1!D:D)</f>
        <v>#N/A</v>
      </c>
      <c r="C160" s="22"/>
      <c r="D160" s="26" t="s">
        <v>530</v>
      </c>
      <c r="E160" s="44"/>
      <c r="F160" s="45"/>
      <c r="G160" s="27" t="s">
        <v>525</v>
      </c>
      <c r="H160" s="46" t="s">
        <v>427</v>
      </c>
      <c r="I160" s="70"/>
      <c r="J160" s="79"/>
      <c r="K160" s="70"/>
      <c r="L160" s="136" t="s">
        <v>451</v>
      </c>
      <c r="M160" s="137"/>
      <c r="N160" s="52"/>
      <c r="O160" s="102"/>
      <c r="P160" s="14" t="s">
        <v>450</v>
      </c>
      <c r="Q160" s="106" t="s">
        <v>450</v>
      </c>
      <c r="R160" s="81"/>
    </row>
    <row r="161" spans="1:18" s="1" customFormat="1" ht="15" x14ac:dyDescent="0.3">
      <c r="A161" t="str">
        <f>LOOKUP(B161,Blad1!A:A,Blad1!D:D)</f>
        <v>2993 / 2995 - Trains, 75 ans de SNCB. - Timbres de F2993/95</v>
      </c>
      <c r="B161">
        <f>B159+1</f>
        <v>77</v>
      </c>
      <c r="C161" s="38" t="s">
        <v>990</v>
      </c>
      <c r="D161" s="6"/>
      <c r="E161" s="49"/>
      <c r="F161" s="57"/>
      <c r="G161" s="83"/>
      <c r="H161" s="57"/>
      <c r="I161" s="70"/>
      <c r="J161" s="79"/>
      <c r="K161" s="70"/>
      <c r="L161" s="104"/>
      <c r="M161" s="104"/>
      <c r="N161" s="99">
        <v>37016</v>
      </c>
      <c r="O161" s="100"/>
      <c r="P161" s="107" t="str">
        <f>IF(SUM(P162:P163)&gt;0,"◄","")</f>
        <v/>
      </c>
      <c r="Q161" s="108" t="str">
        <f>IF(SUM(Q162:Q163)&gt;0,"►","")</f>
        <v/>
      </c>
      <c r="R161" s="81"/>
    </row>
    <row r="162" spans="1:18" ht="14.4" customHeight="1" thickBot="1" x14ac:dyDescent="0.35">
      <c r="A162" t="e">
        <f>LOOKUP(B162,Blad1!A:A,Blad1!D:D)</f>
        <v>#N/A</v>
      </c>
      <c r="C162" s="22"/>
      <c r="D162" s="26" t="s">
        <v>531</v>
      </c>
      <c r="E162" s="44"/>
      <c r="F162" s="45"/>
      <c r="G162" s="27" t="s">
        <v>525</v>
      </c>
      <c r="H162" s="46" t="s">
        <v>427</v>
      </c>
      <c r="I162" s="70"/>
      <c r="J162" s="79"/>
      <c r="K162" s="70"/>
      <c r="L162" s="136" t="s">
        <v>451</v>
      </c>
      <c r="M162" s="137"/>
      <c r="N162" s="52"/>
      <c r="O162" s="102"/>
      <c r="P162" s="14" t="s">
        <v>450</v>
      </c>
      <c r="Q162" s="106" t="s">
        <v>450</v>
      </c>
      <c r="R162" s="81"/>
    </row>
    <row r="163" spans="1:18" s="1" customFormat="1" ht="15.6" thickBot="1" x14ac:dyDescent="0.35">
      <c r="A163" t="str">
        <f>LOOKUP(B163,Blad1!A:A,Blad1!D:D)</f>
        <v>2996 / 3000 - Belgica 2001 - 500 ans Poste européenne : timbres avec vignette et de F2996►F3000</v>
      </c>
      <c r="B163">
        <f>B161+1</f>
        <v>78</v>
      </c>
      <c r="C163" s="38" t="s">
        <v>991</v>
      </c>
      <c r="D163" s="6"/>
      <c r="E163" s="49"/>
      <c r="F163" s="57"/>
      <c r="G163" s="83"/>
      <c r="H163" s="57"/>
      <c r="I163" s="74" t="str">
        <f>IF(J163="◄","◄",IF(J163="ok","►",""))</f>
        <v>◄</v>
      </c>
      <c r="J163" s="75" t="str">
        <f>IF(J164&gt;0,"OK","◄")</f>
        <v>◄</v>
      </c>
      <c r="K163" s="76" t="str">
        <f>IF(AND(L163="◄",M163="►"),"◄?►",IF(L163="◄","◄",IF(M163="►","►","")))</f>
        <v>◄</v>
      </c>
      <c r="L163" s="42" t="str">
        <f>IF(L164&gt;0,"","◄")</f>
        <v>◄</v>
      </c>
      <c r="M163" s="43" t="str">
        <f>IF(M164,"►","")</f>
        <v/>
      </c>
      <c r="N163" s="99">
        <v>37051</v>
      </c>
      <c r="O163" s="100"/>
      <c r="P163" s="8" t="str">
        <f>IF(P164&gt;0,"◄","")</f>
        <v>◄</v>
      </c>
      <c r="Q163" s="101" t="str">
        <f>IF(AND(L164="",M164&gt;0),"?",IF(SUM(Q164:Q165)&gt;0,"►",""))</f>
        <v/>
      </c>
      <c r="R163" s="81"/>
    </row>
    <row r="164" spans="1:18" ht="14.4" customHeight="1" thickBot="1" x14ac:dyDescent="0.35">
      <c r="A164" t="e">
        <f>LOOKUP(B164,Blad1!A:A,Blad1!D:D)</f>
        <v>#N/A</v>
      </c>
      <c r="C164" s="22"/>
      <c r="D164" s="26" t="s">
        <v>532</v>
      </c>
      <c r="E164" s="44"/>
      <c r="F164" s="45"/>
      <c r="G164" s="27" t="s">
        <v>533</v>
      </c>
      <c r="H164" s="46" t="s">
        <v>427</v>
      </c>
      <c r="I164" s="77" t="str">
        <f>IF(J164&gt;0,"ok","◄")</f>
        <v>◄</v>
      </c>
      <c r="J164" s="78"/>
      <c r="K164" s="77" t="str">
        <f>IF(AND(L164="",M164&gt;0),"?",IF(L164="","◄",IF(M164&gt;=1,"►","")))</f>
        <v>◄</v>
      </c>
      <c r="L164" s="33"/>
      <c r="M164" s="34"/>
      <c r="N164" s="2"/>
      <c r="O164" s="102"/>
      <c r="P164" s="10">
        <f>IF(L164&gt;0,"",IF(I164="zie voorgaande rij","voir▲",IF(I164="zie volgende rijen","zie▼",1)))</f>
        <v>1</v>
      </c>
      <c r="Q164" s="103" t="str">
        <f>IF(M164&gt;0,M164,IF(I164="zie voorgaande rij","voir▲",IF(I164="zie volgende rijen","zie▼","")))</f>
        <v/>
      </c>
      <c r="R164" s="81"/>
    </row>
    <row r="165" spans="1:18" s="1" customFormat="1" ht="15.6" thickBot="1" x14ac:dyDescent="0.35">
      <c r="A165" t="str">
        <f>LOOKUP(B165,Blad1!A:A,Blad1!D:D)</f>
        <v>3001 - Belgica 2001 - 500 ans Poste européenne : bloc BL91</v>
      </c>
      <c r="B165">
        <f>B163+1</f>
        <v>79</v>
      </c>
      <c r="C165" s="38" t="s">
        <v>992</v>
      </c>
      <c r="D165" s="6"/>
      <c r="E165" s="49"/>
      <c r="F165" s="57"/>
      <c r="G165" s="83"/>
      <c r="H165" s="57"/>
      <c r="I165" s="70"/>
      <c r="J165" s="89" t="str">
        <f>RIGHT(G164,13)</f>
        <v xml:space="preserve">N°. 3 / 2001 </v>
      </c>
      <c r="K165" s="70"/>
      <c r="L165" s="104"/>
      <c r="M165" s="104"/>
      <c r="N165" s="99">
        <v>37051</v>
      </c>
      <c r="O165" s="100"/>
      <c r="P165" s="8" t="str">
        <f>IF(SUM(P166:P167)&gt;0,"◄","")</f>
        <v/>
      </c>
      <c r="Q165" s="101" t="str">
        <f>IF(AND(L166="",M166&gt;0),"?",IF(SUM(Q166:Q167)&gt;0,"►",""))</f>
        <v/>
      </c>
      <c r="R165" s="81"/>
    </row>
    <row r="166" spans="1:18" ht="14.4" customHeight="1" thickBot="1" x14ac:dyDescent="0.35">
      <c r="A166" t="e">
        <f>LOOKUP(B166,Blad1!A:A,Blad1!D:D)</f>
        <v>#N/A</v>
      </c>
      <c r="C166" s="22"/>
      <c r="D166" s="26" t="s">
        <v>519</v>
      </c>
      <c r="E166" s="44"/>
      <c r="F166" s="45"/>
      <c r="G166" s="27" t="s">
        <v>518</v>
      </c>
      <c r="H166" s="46" t="s">
        <v>427</v>
      </c>
      <c r="I166" s="70"/>
      <c r="J166" s="79"/>
      <c r="K166" s="70"/>
      <c r="L166" s="136" t="s">
        <v>451</v>
      </c>
      <c r="M166" s="137"/>
      <c r="N166" s="52"/>
      <c r="O166" s="102"/>
      <c r="P166" s="14" t="s">
        <v>450</v>
      </c>
      <c r="Q166" s="106" t="s">
        <v>450</v>
      </c>
      <c r="R166" s="81"/>
    </row>
    <row r="167" spans="1:18" s="1" customFormat="1" ht="15" x14ac:dyDescent="0.3">
      <c r="A167" t="str">
        <f>LOOKUP(B167,Blad1!A:A,Blad1!D:D)</f>
        <v>3002 / 3003 - Emission commune avec le Maroc : Mosquée et Basilique</v>
      </c>
      <c r="B167">
        <f>B165+1</f>
        <v>80</v>
      </c>
      <c r="C167" s="38" t="s">
        <v>993</v>
      </c>
      <c r="D167" s="6"/>
      <c r="E167" s="49"/>
      <c r="F167" s="57"/>
      <c r="G167" s="83"/>
      <c r="H167" s="57"/>
      <c r="I167" s="70"/>
      <c r="J167" s="79"/>
      <c r="K167" s="70"/>
      <c r="L167" s="104"/>
      <c r="M167" s="104"/>
      <c r="N167" s="99">
        <v>37052</v>
      </c>
      <c r="O167" s="100"/>
      <c r="P167" s="107" t="str">
        <f>IF(SUM(P168:P169)&gt;0,"◄","")</f>
        <v/>
      </c>
      <c r="Q167" s="108" t="str">
        <f>IF(SUM(Q168:Q169)&gt;0,"►","")</f>
        <v/>
      </c>
      <c r="R167" s="81"/>
    </row>
    <row r="168" spans="1:18" ht="14.4" customHeight="1" thickBot="1" x14ac:dyDescent="0.35">
      <c r="A168" t="e">
        <f>LOOKUP(B168,Blad1!A:A,Blad1!D:D)</f>
        <v>#N/A</v>
      </c>
      <c r="C168" s="22"/>
      <c r="D168" s="26" t="s">
        <v>534</v>
      </c>
      <c r="E168" s="44"/>
      <c r="F168" s="45"/>
      <c r="G168" s="27" t="s">
        <v>533</v>
      </c>
      <c r="H168" s="46" t="s">
        <v>427</v>
      </c>
      <c r="I168" s="70"/>
      <c r="J168" s="79"/>
      <c r="K168" s="70"/>
      <c r="L168" s="136" t="s">
        <v>451</v>
      </c>
      <c r="M168" s="137"/>
      <c r="N168" s="52"/>
      <c r="O168" s="102"/>
      <c r="P168" s="14" t="s">
        <v>450</v>
      </c>
      <c r="Q168" s="106" t="s">
        <v>450</v>
      </c>
      <c r="R168" s="81"/>
    </row>
    <row r="169" spans="1:18" s="1" customFormat="1" ht="30.6" customHeight="1" x14ac:dyDescent="0.3">
      <c r="A169" t="str">
        <f>LOOKUP(B169,Blad1!A:A,Blad1!D:D)</f>
        <v>3004/3007 - L'art en Belgique. 200 ans Royal Musées des Beaux-Arts de Belgique. Timbres du carnet B37</v>
      </c>
      <c r="B169">
        <f>B167+1</f>
        <v>81</v>
      </c>
      <c r="C169" s="38" t="s">
        <v>994</v>
      </c>
      <c r="D169" s="87"/>
      <c r="E169" s="87"/>
      <c r="F169" s="87"/>
      <c r="G169" s="87"/>
      <c r="H169" s="87"/>
      <c r="I169" s="70"/>
      <c r="J169" s="79"/>
      <c r="K169" s="70"/>
      <c r="L169" s="104"/>
      <c r="M169" s="104"/>
      <c r="N169" s="99">
        <v>37053</v>
      </c>
      <c r="O169" s="100"/>
      <c r="P169" s="107" t="str">
        <f>IF(SUM(P170:P171)&gt;0,"◄","")</f>
        <v/>
      </c>
      <c r="Q169" s="108" t="str">
        <f>IF(SUM(Q170:Q171)&gt;0,"►","")</f>
        <v/>
      </c>
      <c r="R169" s="81"/>
    </row>
    <row r="170" spans="1:18" ht="16.2" customHeight="1" thickBot="1" x14ac:dyDescent="0.35">
      <c r="A170" t="e">
        <f>LOOKUP(B170,Blad1!A:A,Blad1!D:D)</f>
        <v>#N/A</v>
      </c>
      <c r="C170" s="22"/>
      <c r="D170" s="26" t="s">
        <v>535</v>
      </c>
      <c r="E170" s="44"/>
      <c r="F170" s="45"/>
      <c r="G170" s="27" t="s">
        <v>533</v>
      </c>
      <c r="H170" s="46" t="s">
        <v>427</v>
      </c>
      <c r="I170" s="70"/>
      <c r="J170" s="79"/>
      <c r="K170" s="70"/>
      <c r="L170" s="136" t="s">
        <v>451</v>
      </c>
      <c r="M170" s="137"/>
      <c r="N170" s="52"/>
      <c r="O170" s="102"/>
      <c r="P170" s="14" t="s">
        <v>450</v>
      </c>
      <c r="Q170" s="106" t="s">
        <v>450</v>
      </c>
      <c r="R170" s="81"/>
    </row>
    <row r="171" spans="1:18" s="1" customFormat="1" ht="15" x14ac:dyDescent="0.3">
      <c r="A171" t="str">
        <f>LOOKUP(B171,Blad1!A:A,Blad1!D:D)</f>
        <v>3008 / 3009 - Edition commune avec la Chine : art chinoises.</v>
      </c>
      <c r="B171">
        <f>B169+1</f>
        <v>82</v>
      </c>
      <c r="C171" s="38" t="s">
        <v>995</v>
      </c>
      <c r="D171" s="6"/>
      <c r="E171" s="49"/>
      <c r="F171" s="57"/>
      <c r="G171" s="83"/>
      <c r="H171" s="57"/>
      <c r="I171" s="70"/>
      <c r="J171" s="79"/>
      <c r="K171" s="70"/>
      <c r="L171" s="104"/>
      <c r="M171" s="104"/>
      <c r="N171" s="99">
        <v>37054</v>
      </c>
      <c r="O171" s="100"/>
      <c r="P171" s="107" t="str">
        <f>IF(SUM(P172:P173)&gt;0,"◄","")</f>
        <v/>
      </c>
      <c r="Q171" s="108" t="str">
        <f>IF(SUM(Q172:Q173)&gt;0,"►","")</f>
        <v/>
      </c>
      <c r="R171" s="81"/>
    </row>
    <row r="172" spans="1:18" ht="14.4" customHeight="1" thickBot="1" x14ac:dyDescent="0.35">
      <c r="A172" t="e">
        <f>LOOKUP(B172,Blad1!A:A,Blad1!D:D)</f>
        <v>#N/A</v>
      </c>
      <c r="C172" s="22"/>
      <c r="D172" s="26" t="s">
        <v>536</v>
      </c>
      <c r="E172" s="44"/>
      <c r="F172" s="45"/>
      <c r="G172" s="27" t="s">
        <v>533</v>
      </c>
      <c r="H172" s="46" t="s">
        <v>427</v>
      </c>
      <c r="I172" s="70"/>
      <c r="J172" s="79"/>
      <c r="K172" s="70"/>
      <c r="L172" s="136" t="s">
        <v>451</v>
      </c>
      <c r="M172" s="137"/>
      <c r="N172" s="52"/>
      <c r="O172" s="102"/>
      <c r="P172" s="14" t="s">
        <v>450</v>
      </c>
      <c r="Q172" s="106" t="s">
        <v>450</v>
      </c>
      <c r="R172" s="81"/>
    </row>
    <row r="173" spans="1:18" s="1" customFormat="1" ht="15" x14ac:dyDescent="0.3">
      <c r="A173" t="str">
        <f>LOOKUP(B173,Blad1!A:A,Blad1!D:D)</f>
        <v>3010 - Philatélie jeunesse.</v>
      </c>
      <c r="B173">
        <f>B171+1</f>
        <v>83</v>
      </c>
      <c r="C173" s="38" t="s">
        <v>996</v>
      </c>
      <c r="D173" s="6"/>
      <c r="E173" s="49"/>
      <c r="F173" s="57"/>
      <c r="G173" s="83"/>
      <c r="H173" s="57"/>
      <c r="I173" s="70"/>
      <c r="J173" s="79"/>
      <c r="K173" s="70"/>
      <c r="L173" s="104"/>
      <c r="M173" s="104"/>
      <c r="N173" s="99">
        <v>37055</v>
      </c>
      <c r="O173" s="100"/>
      <c r="P173" s="107" t="str">
        <f>IF(SUM(P174:P175)&gt;0,"◄","")</f>
        <v/>
      </c>
      <c r="Q173" s="108" t="str">
        <f>IF(SUM(Q174:Q175)&gt;0,"►","")</f>
        <v/>
      </c>
      <c r="R173" s="81"/>
    </row>
    <row r="174" spans="1:18" ht="14.4" customHeight="1" thickBot="1" x14ac:dyDescent="0.35">
      <c r="A174" t="e">
        <f>LOOKUP(B174,Blad1!A:A,Blad1!D:D)</f>
        <v>#N/A</v>
      </c>
      <c r="C174" s="22"/>
      <c r="D174" s="26" t="s">
        <v>537</v>
      </c>
      <c r="E174" s="44"/>
      <c r="F174" s="45"/>
      <c r="G174" s="27" t="s">
        <v>533</v>
      </c>
      <c r="H174" s="46" t="s">
        <v>427</v>
      </c>
      <c r="I174" s="70"/>
      <c r="J174" s="79"/>
      <c r="K174" s="70"/>
      <c r="L174" s="136" t="s">
        <v>451</v>
      </c>
      <c r="M174" s="137"/>
      <c r="N174" s="52"/>
      <c r="O174" s="102"/>
      <c r="P174" s="14" t="s">
        <v>450</v>
      </c>
      <c r="Q174" s="106" t="s">
        <v>450</v>
      </c>
      <c r="R174" s="81"/>
    </row>
    <row r="175" spans="1:18" s="1" customFormat="1" ht="15" x14ac:dyDescent="0.3">
      <c r="A175" t="str">
        <f>LOOKUP(B175,Blad1!A:A,Blad1!D:D)</f>
        <v>3011 - « Les oiseaux » d'André Buzin : la sterne pierregarin</v>
      </c>
      <c r="B175">
        <f>B173+1</f>
        <v>84</v>
      </c>
      <c r="C175" s="38" t="s">
        <v>997</v>
      </c>
      <c r="D175" s="6"/>
      <c r="E175" s="49"/>
      <c r="F175" s="57"/>
      <c r="G175" s="83"/>
      <c r="H175" s="57"/>
      <c r="I175" s="70"/>
      <c r="J175" s="79"/>
      <c r="K175" s="70"/>
      <c r="L175" s="104"/>
      <c r="M175" s="104"/>
      <c r="N175" s="99">
        <v>37055</v>
      </c>
      <c r="O175" s="100"/>
      <c r="P175" s="107" t="str">
        <f>IF(SUM(P176:P177)&gt;0,"◄","")</f>
        <v/>
      </c>
      <c r="Q175" s="108" t="str">
        <f>IF(SUM(Q176:Q177)&gt;0,"►","")</f>
        <v/>
      </c>
      <c r="R175" s="81"/>
    </row>
    <row r="176" spans="1:18" ht="14.4" customHeight="1" thickBot="1" x14ac:dyDescent="0.35">
      <c r="A176" t="e">
        <f>LOOKUP(B176,Blad1!A:A,Blad1!D:D)</f>
        <v>#N/A</v>
      </c>
      <c r="C176" s="22"/>
      <c r="D176" s="26" t="s">
        <v>538</v>
      </c>
      <c r="E176" s="44"/>
      <c r="F176" s="45"/>
      <c r="G176" s="27" t="s">
        <v>533</v>
      </c>
      <c r="H176" s="46" t="s">
        <v>427</v>
      </c>
      <c r="I176" s="70"/>
      <c r="J176" s="79"/>
      <c r="K176" s="70"/>
      <c r="L176" s="136" t="s">
        <v>451</v>
      </c>
      <c r="M176" s="137"/>
      <c r="N176" s="52"/>
      <c r="O176" s="102"/>
      <c r="P176" s="14" t="s">
        <v>450</v>
      </c>
      <c r="Q176" s="106" t="s">
        <v>450</v>
      </c>
      <c r="R176" s="81"/>
    </row>
    <row r="177" spans="1:18" s="1" customFormat="1" ht="15" x14ac:dyDescent="0.3">
      <c r="A177" t="str">
        <f>LOOKUP(B177,Blad1!A:A,Blad1!D:D)</f>
        <v>3012 / 3013 - Sport</v>
      </c>
      <c r="B177">
        <f>B175+1</f>
        <v>85</v>
      </c>
      <c r="C177" s="38" t="s">
        <v>998</v>
      </c>
      <c r="D177" s="6"/>
      <c r="E177" s="49"/>
      <c r="F177" s="57"/>
      <c r="G177" s="83"/>
      <c r="H177" s="57"/>
      <c r="I177" s="70"/>
      <c r="J177" s="79"/>
      <c r="K177" s="70"/>
      <c r="L177" s="104"/>
      <c r="M177" s="104"/>
      <c r="N177" s="99">
        <v>37056</v>
      </c>
      <c r="O177" s="100"/>
      <c r="P177" s="107" t="str">
        <f>IF(SUM(P178:P179)&gt;0,"◄","")</f>
        <v/>
      </c>
      <c r="Q177" s="108" t="str">
        <f>IF(SUM(Q178:Q179)&gt;0,"►","")</f>
        <v/>
      </c>
      <c r="R177" s="81"/>
    </row>
    <row r="178" spans="1:18" ht="14.4" customHeight="1" thickBot="1" x14ac:dyDescent="0.35">
      <c r="A178" t="e">
        <f>LOOKUP(B178,Blad1!A:A,Blad1!D:D)</f>
        <v>#N/A</v>
      </c>
      <c r="C178" s="22"/>
      <c r="D178" s="26" t="s">
        <v>539</v>
      </c>
      <c r="E178" s="44"/>
      <c r="F178" s="45"/>
      <c r="G178" s="27" t="s">
        <v>533</v>
      </c>
      <c r="H178" s="46" t="s">
        <v>427</v>
      </c>
      <c r="I178" s="70"/>
      <c r="J178" s="79"/>
      <c r="K178" s="70"/>
      <c r="L178" s="136" t="s">
        <v>451</v>
      </c>
      <c r="M178" s="137"/>
      <c r="N178" s="52"/>
      <c r="O178" s="102"/>
      <c r="P178" s="14" t="s">
        <v>450</v>
      </c>
      <c r="Q178" s="106" t="s">
        <v>450</v>
      </c>
      <c r="R178" s="81"/>
    </row>
    <row r="179" spans="1:18" s="1" customFormat="1" ht="15" x14ac:dyDescent="0.3">
      <c r="A179" t="str">
        <f>LOOKUP(B179,Blad1!A:A,Blad1!D:D)</f>
        <v>3014 - L'Union européenne.</v>
      </c>
      <c r="B179">
        <f>B177+1</f>
        <v>86</v>
      </c>
      <c r="C179" s="38" t="s">
        <v>999</v>
      </c>
      <c r="D179" s="6"/>
      <c r="E179" s="49"/>
      <c r="F179" s="57"/>
      <c r="G179" s="83"/>
      <c r="H179" s="57"/>
      <c r="I179" s="70"/>
      <c r="J179" s="79"/>
      <c r="K179" s="70"/>
      <c r="L179" s="104"/>
      <c r="M179" s="104"/>
      <c r="N179" s="99">
        <v>37057</v>
      </c>
      <c r="O179" s="100"/>
      <c r="P179" s="107" t="str">
        <f>IF(SUM(P180:P181)&gt;0,"◄","")</f>
        <v/>
      </c>
      <c r="Q179" s="108" t="str">
        <f>IF(SUM(Q180:Q181)&gt;0,"►","")</f>
        <v/>
      </c>
      <c r="R179" s="81"/>
    </row>
    <row r="180" spans="1:18" ht="14.4" customHeight="1" thickBot="1" x14ac:dyDescent="0.35">
      <c r="A180" t="e">
        <f>LOOKUP(B180,Blad1!A:A,Blad1!D:D)</f>
        <v>#N/A</v>
      </c>
      <c r="C180" s="22"/>
      <c r="D180" s="26" t="s">
        <v>540</v>
      </c>
      <c r="E180" s="44"/>
      <c r="F180" s="45"/>
      <c r="G180" s="27" t="s">
        <v>533</v>
      </c>
      <c r="H180" s="46" t="s">
        <v>427</v>
      </c>
      <c r="I180" s="70"/>
      <c r="J180" s="79"/>
      <c r="K180" s="70"/>
      <c r="L180" s="136" t="s">
        <v>451</v>
      </c>
      <c r="M180" s="137"/>
      <c r="N180" s="52"/>
      <c r="O180" s="102"/>
      <c r="P180" s="14" t="s">
        <v>450</v>
      </c>
      <c r="Q180" s="106" t="s">
        <v>450</v>
      </c>
      <c r="R180" s="81"/>
    </row>
    <row r="181" spans="1:18" s="1" customFormat="1" ht="15.6" thickBot="1" x14ac:dyDescent="0.35">
      <c r="A181" t="str">
        <f>LOOKUP(B181,Blad1!A:A,Blad1!D:D)</f>
        <v>3015 / 3016 - Tourisme. Beffrois</v>
      </c>
      <c r="B181">
        <f>B179+1</f>
        <v>87</v>
      </c>
      <c r="C181" s="38" t="s">
        <v>1000</v>
      </c>
      <c r="D181" s="6"/>
      <c r="E181" s="49"/>
      <c r="F181" s="57"/>
      <c r="G181" s="83"/>
      <c r="H181" s="57"/>
      <c r="I181" s="74" t="str">
        <f>IF(J181="◄","◄",IF(J181="ok","►",""))</f>
        <v>◄</v>
      </c>
      <c r="J181" s="75" t="str">
        <f>IF(J182&gt;0,"OK","◄")</f>
        <v>◄</v>
      </c>
      <c r="K181" s="76" t="str">
        <f>IF(AND(L181="◄",M181="►"),"◄?►",IF(L181="◄","◄",IF(M181="►","►","")))</f>
        <v>◄</v>
      </c>
      <c r="L181" s="42" t="str">
        <f>IF(L182&gt;0,"","◄")</f>
        <v>◄</v>
      </c>
      <c r="M181" s="43" t="str">
        <f>IF(M182,"►","")</f>
        <v/>
      </c>
      <c r="N181" s="99">
        <v>37107</v>
      </c>
      <c r="O181" s="100"/>
      <c r="P181" s="8" t="str">
        <f>IF(P182&gt;0,"◄","")</f>
        <v>◄</v>
      </c>
      <c r="Q181" s="101" t="str">
        <f>IF(AND(L182="",M182&gt;0),"?",IF(SUM(Q182:Q183)&gt;0,"►",""))</f>
        <v/>
      </c>
      <c r="R181" s="81"/>
    </row>
    <row r="182" spans="1:18" ht="14.4" customHeight="1" x14ac:dyDescent="0.3">
      <c r="A182" t="e">
        <f>LOOKUP(B182,Blad1!A:A,Blad1!D:D)</f>
        <v>#N/A</v>
      </c>
      <c r="C182" s="22"/>
      <c r="D182" s="6" t="s">
        <v>541</v>
      </c>
      <c r="E182" s="49"/>
      <c r="F182" s="57"/>
      <c r="G182" s="18" t="s">
        <v>542</v>
      </c>
      <c r="H182" s="46" t="s">
        <v>427</v>
      </c>
      <c r="I182" s="77" t="str">
        <f>IF(J182&gt;0,"ok","◄")</f>
        <v>◄</v>
      </c>
      <c r="J182" s="78"/>
      <c r="K182" s="77" t="str">
        <f>IF(AND(L182="",M182&gt;0),"?",IF(L182="","◄",IF(M182&gt;=1,"►","")))</f>
        <v>◄</v>
      </c>
      <c r="L182" s="33"/>
      <c r="M182" s="34"/>
      <c r="N182" s="2"/>
      <c r="O182" s="102"/>
      <c r="P182" s="10">
        <f>IF(L182&gt;0,"",IF(I182="zie voorgaande rij","voir▲",IF(I182="zie volgende rijen","zie▼",1)))</f>
        <v>1</v>
      </c>
      <c r="Q182" s="103" t="str">
        <f>IF(M182&gt;0,M182,IF(I182="zie voorgaande rij","voir▲",IF(I182="zie volgende rijen","zie▼","")))</f>
        <v/>
      </c>
      <c r="R182" s="81"/>
    </row>
    <row r="183" spans="1:18" s="1" customFormat="1" ht="15" x14ac:dyDescent="0.3">
      <c r="A183" t="str">
        <f>LOOKUP(B183,Blad1!A:A,Blad1!D:D)</f>
        <v>3017 / 3021 - Nature. Grandes fermes typiques</v>
      </c>
      <c r="B183">
        <f>B181+1</f>
        <v>88</v>
      </c>
      <c r="C183" s="38" t="s">
        <v>1001</v>
      </c>
      <c r="D183" s="6"/>
      <c r="E183" s="49"/>
      <c r="F183" s="57"/>
      <c r="G183" s="83"/>
      <c r="H183" s="57"/>
      <c r="I183" s="70"/>
      <c r="J183" s="89" t="str">
        <f>RIGHT(G182,13)</f>
        <v xml:space="preserve">N°. 4 / 2001 </v>
      </c>
      <c r="K183" s="70"/>
      <c r="L183" s="104"/>
      <c r="M183" s="104"/>
      <c r="N183" s="99">
        <v>37107</v>
      </c>
      <c r="O183" s="100"/>
      <c r="P183" s="107" t="str">
        <f>IF(SUM(P184:P185)&gt;0,"◄","")</f>
        <v/>
      </c>
      <c r="Q183" s="108" t="str">
        <f>IF(SUM(Q184:Q185)&gt;0,"►","")</f>
        <v/>
      </c>
      <c r="R183" s="81"/>
    </row>
    <row r="184" spans="1:18" ht="16.8" customHeight="1" thickBot="1" x14ac:dyDescent="0.35">
      <c r="A184" t="e">
        <f>LOOKUP(B184,Blad1!A:A,Blad1!D:D)</f>
        <v>#N/A</v>
      </c>
      <c r="C184" s="22"/>
      <c r="D184" s="26" t="s">
        <v>543</v>
      </c>
      <c r="E184" s="44"/>
      <c r="F184" s="45"/>
      <c r="G184" s="27" t="s">
        <v>542</v>
      </c>
      <c r="H184" s="46" t="s">
        <v>427</v>
      </c>
      <c r="I184" s="70"/>
      <c r="J184" s="79"/>
      <c r="K184" s="70"/>
      <c r="L184" s="136" t="s">
        <v>451</v>
      </c>
      <c r="M184" s="137"/>
      <c r="N184" s="52"/>
      <c r="O184" s="102"/>
      <c r="P184" s="14" t="s">
        <v>450</v>
      </c>
      <c r="Q184" s="106" t="s">
        <v>450</v>
      </c>
      <c r="R184" s="81"/>
    </row>
    <row r="185" spans="1:18" s="1" customFormat="1" ht="15" x14ac:dyDescent="0.3">
      <c r="A185" t="str">
        <f>LOOKUP(B185,Blad1!A:A,Blad1!D:D)</f>
        <v>3022 - Croix-Rouge : Volontariat</v>
      </c>
      <c r="B185">
        <f>B183+1</f>
        <v>89</v>
      </c>
      <c r="C185" s="38" t="s">
        <v>1002</v>
      </c>
      <c r="D185" s="6"/>
      <c r="E185" s="49"/>
      <c r="F185" s="57"/>
      <c r="G185" s="83"/>
      <c r="H185" s="57"/>
      <c r="I185" s="70"/>
      <c r="J185" s="79"/>
      <c r="K185" s="70"/>
      <c r="L185" s="104"/>
      <c r="M185" s="104"/>
      <c r="N185" s="99">
        <v>37142</v>
      </c>
      <c r="O185" s="100"/>
      <c r="P185" s="107" t="str">
        <f>IF(SUM(P186:P187)&gt;0,"◄","")</f>
        <v/>
      </c>
      <c r="Q185" s="108" t="str">
        <f>IF(SUM(Q186:Q187)&gt;0,"►","")</f>
        <v/>
      </c>
      <c r="R185" s="81"/>
    </row>
    <row r="186" spans="1:18" ht="14.4" customHeight="1" thickBot="1" x14ac:dyDescent="0.35">
      <c r="A186" t="e">
        <f>LOOKUP(B186,Blad1!A:A,Blad1!D:D)</f>
        <v>#N/A</v>
      </c>
      <c r="C186" s="22"/>
      <c r="D186" s="26" t="s">
        <v>544</v>
      </c>
      <c r="E186" s="44"/>
      <c r="F186" s="45"/>
      <c r="G186" s="27" t="s">
        <v>542</v>
      </c>
      <c r="H186" s="46" t="s">
        <v>427</v>
      </c>
      <c r="I186" s="70"/>
      <c r="J186" s="79"/>
      <c r="K186" s="70"/>
      <c r="L186" s="136" t="s">
        <v>451</v>
      </c>
      <c r="M186" s="137"/>
      <c r="N186" s="52"/>
      <c r="O186" s="102"/>
      <c r="P186" s="14" t="s">
        <v>450</v>
      </c>
      <c r="Q186" s="106" t="s">
        <v>450</v>
      </c>
      <c r="R186" s="81"/>
    </row>
    <row r="187" spans="1:18" s="1" customFormat="1" ht="15.6" thickBot="1" x14ac:dyDescent="0.35">
      <c r="A187" t="str">
        <f>LOOKUP(B187,Blad1!A:A,Blad1!D:D)</f>
        <v>3023 - Journée du Timbre - Carnet B38</v>
      </c>
      <c r="B187">
        <f>B185+1</f>
        <v>90</v>
      </c>
      <c r="C187" s="38" t="s">
        <v>1003</v>
      </c>
      <c r="D187" s="6"/>
      <c r="E187" s="49"/>
      <c r="F187" s="57"/>
      <c r="G187" s="83"/>
      <c r="H187" s="57"/>
      <c r="I187" s="74" t="str">
        <f>IF(J187="◄","◄",IF(J187="ok","►",""))</f>
        <v>◄</v>
      </c>
      <c r="J187" s="75" t="str">
        <f>IF(J188&gt;0,"OK","◄")</f>
        <v>◄</v>
      </c>
      <c r="K187" s="76" t="str">
        <f>IF(AND(L187="◄",M187="►"),"◄?►",IF(L187="◄","◄",IF(M187="►","►","")))</f>
        <v>◄</v>
      </c>
      <c r="L187" s="42" t="str">
        <f>IF(L188&gt;0,"","◄")</f>
        <v>◄</v>
      </c>
      <c r="M187" s="43" t="str">
        <f>IF(M188,"►","")</f>
        <v/>
      </c>
      <c r="N187" s="99">
        <v>37201</v>
      </c>
      <c r="O187" s="100"/>
      <c r="P187" s="8" t="str">
        <f>IF(P188&gt;0,"◄","")</f>
        <v>◄</v>
      </c>
      <c r="Q187" s="101" t="str">
        <f>IF(AND(L188="",M188&gt;0),"?",IF(SUM(Q188:Q189)&gt;0,"►",""))</f>
        <v/>
      </c>
      <c r="R187" s="81"/>
    </row>
    <row r="188" spans="1:18" ht="14.4" customHeight="1" thickBot="1" x14ac:dyDescent="0.35">
      <c r="A188" t="e">
        <f>LOOKUP(B188,Blad1!A:A,Blad1!D:D)</f>
        <v>#N/A</v>
      </c>
      <c r="C188" s="22"/>
      <c r="D188" s="26" t="s">
        <v>545</v>
      </c>
      <c r="E188" s="44"/>
      <c r="F188" s="45"/>
      <c r="G188" s="27" t="s">
        <v>546</v>
      </c>
      <c r="H188" s="46" t="s">
        <v>427</v>
      </c>
      <c r="I188" s="77" t="str">
        <f>IF(J188&gt;0,"ok","◄")</f>
        <v>◄</v>
      </c>
      <c r="J188" s="78"/>
      <c r="K188" s="77" t="str">
        <f>IF(AND(L188="",M188&gt;0),"?",IF(L188="","◄",IF(M188&gt;=1,"►","")))</f>
        <v>◄</v>
      </c>
      <c r="L188" s="33"/>
      <c r="M188" s="34"/>
      <c r="N188" s="2"/>
      <c r="O188" s="102"/>
      <c r="P188" s="10">
        <f>IF(L188&gt;0,"",IF(I188="zie voorgaande rij","voir▲",IF(I188="zie volgende rijen","zie▼",1)))</f>
        <v>1</v>
      </c>
      <c r="Q188" s="103" t="str">
        <f>IF(M188&gt;0,M188,IF(I188="zie voorgaande rij","voir▲",IF(I188="zie volgende rijen","zie▼","")))</f>
        <v/>
      </c>
      <c r="R188" s="81"/>
    </row>
    <row r="189" spans="1:18" s="1" customFormat="1" ht="13.95" customHeight="1" thickBot="1" x14ac:dyDescent="0.35">
      <c r="A189" t="str">
        <f>LOOKUP(B189,Blad1!A:A,Blad1!D:D)</f>
        <v>3024 / 3043 - Un voyage à travers le 20ème siècle en 80 timbres (3ème partie): timbres du bloc BL92</v>
      </c>
      <c r="B189">
        <f>B187+1</f>
        <v>91</v>
      </c>
      <c r="C189" s="38" t="s">
        <v>1004</v>
      </c>
      <c r="D189" s="88"/>
      <c r="E189" s="88"/>
      <c r="F189" s="88"/>
      <c r="G189" s="88"/>
      <c r="H189" s="88"/>
      <c r="I189" s="70"/>
      <c r="J189" s="89" t="str">
        <f>RIGHT(G188,13)</f>
        <v xml:space="preserve">N°. 5 / 2001 </v>
      </c>
      <c r="K189" s="70"/>
      <c r="L189" s="59" t="str">
        <f>IF($I190="zie voorgaande rij","",IF($I190="zie volgende rijen","",IF(SUM(L190:L191)+1=ROWS(L190:L191),"","◄")))</f>
        <v>◄</v>
      </c>
      <c r="M189" s="60" t="str">
        <f>IF($I190="zie voorgaande rij","",IF($I190="zie volgende rijen","",IF(SUM(M190:M191)+1=ROWS(M190:M191),"","►")))</f>
        <v>►</v>
      </c>
      <c r="N189" s="99">
        <v>37184</v>
      </c>
      <c r="O189" s="100"/>
      <c r="P189" s="8" t="str">
        <f>IF(SUM(P190:P191)&gt;0,"◄","")</f>
        <v/>
      </c>
      <c r="Q189" s="101" t="str">
        <f>IF(AND(L190="",M190&gt;0),"?",IF(SUM(Q190:Q191)&gt;0,"►",""))</f>
        <v/>
      </c>
      <c r="R189" s="81"/>
    </row>
    <row r="190" spans="1:18" ht="14.4" customHeight="1" thickBot="1" x14ac:dyDescent="0.35">
      <c r="A190" t="e">
        <f>LOOKUP(B190,Blad1!A:A,Blad1!D:D)</f>
        <v>#N/A</v>
      </c>
      <c r="C190" s="22"/>
      <c r="D190" s="26" t="s">
        <v>547</v>
      </c>
      <c r="E190" s="44"/>
      <c r="F190" s="45"/>
      <c r="G190" s="27" t="s">
        <v>546</v>
      </c>
      <c r="H190" s="46" t="s">
        <v>427</v>
      </c>
      <c r="I190" s="70"/>
      <c r="J190" s="79"/>
      <c r="K190" s="70"/>
      <c r="L190" s="136" t="s">
        <v>451</v>
      </c>
      <c r="M190" s="137"/>
      <c r="N190" s="52"/>
      <c r="O190" s="102"/>
      <c r="P190" s="14" t="s">
        <v>450</v>
      </c>
      <c r="Q190" s="106" t="s">
        <v>450</v>
      </c>
      <c r="R190" s="81"/>
    </row>
    <row r="191" spans="1:18" s="1" customFormat="1" ht="15" x14ac:dyDescent="0.3">
      <c r="A191" t="str">
        <f>LOOKUP(B191,Blad1!A:A,Blad1!D:D)</f>
        <v>3044 - Noël et Nouvel An : timbre de F3044</v>
      </c>
      <c r="B191">
        <f>B189+1</f>
        <v>92</v>
      </c>
      <c r="C191" s="38" t="s">
        <v>1005</v>
      </c>
      <c r="D191" s="6"/>
      <c r="E191" s="49"/>
      <c r="F191" s="57"/>
      <c r="G191" s="83"/>
      <c r="H191" s="57"/>
      <c r="I191" s="70"/>
      <c r="J191" s="79"/>
      <c r="K191" s="70"/>
      <c r="L191" s="104"/>
      <c r="M191" s="104"/>
      <c r="N191" s="99">
        <v>37205</v>
      </c>
      <c r="O191" s="100"/>
      <c r="P191" s="107" t="str">
        <f>IF(SUM(P192:P193)&gt;0,"◄","")</f>
        <v/>
      </c>
      <c r="Q191" s="108" t="str">
        <f>IF(SUM(Q192:Q193)&gt;0,"►","")</f>
        <v/>
      </c>
      <c r="R191" s="81"/>
    </row>
    <row r="192" spans="1:18" ht="17.399999999999999" customHeight="1" thickBot="1" x14ac:dyDescent="0.35">
      <c r="A192" t="e">
        <f>LOOKUP(B192,Blad1!A:A,Blad1!D:D)</f>
        <v>#N/A</v>
      </c>
      <c r="C192" s="22"/>
      <c r="D192" s="26" t="s">
        <v>548</v>
      </c>
      <c r="E192" s="44"/>
      <c r="F192" s="45"/>
      <c r="G192" s="27" t="s">
        <v>546</v>
      </c>
      <c r="H192" s="46" t="s">
        <v>427</v>
      </c>
      <c r="I192" s="70"/>
      <c r="J192" s="79"/>
      <c r="K192" s="70"/>
      <c r="L192" s="136" t="s">
        <v>451</v>
      </c>
      <c r="M192" s="137"/>
      <c r="N192" s="52"/>
      <c r="O192" s="102"/>
      <c r="P192" s="14" t="s">
        <v>450</v>
      </c>
      <c r="Q192" s="106" t="s">
        <v>450</v>
      </c>
      <c r="R192" s="81"/>
    </row>
    <row r="193" spans="1:18" ht="15.6" thickBot="1" x14ac:dyDescent="0.35">
      <c r="A193" t="str">
        <f>LOOKUP(B193,Blad1!A:A,Blad1!D:D)</f>
        <v>3045 - Timbre de deuil</v>
      </c>
      <c r="B193">
        <f>B191+1</f>
        <v>93</v>
      </c>
      <c r="C193" s="38" t="s">
        <v>1006</v>
      </c>
      <c r="D193" s="11"/>
      <c r="E193" s="19"/>
      <c r="F193" s="20"/>
      <c r="G193" s="21"/>
      <c r="H193" s="35"/>
      <c r="I193" s="74" t="str">
        <f>IF(J193="◄","◄",IF(J193="ok","►",""))</f>
        <v>◄</v>
      </c>
      <c r="J193" s="75" t="str">
        <f>IF(J194&gt;0,"OK","◄")</f>
        <v>◄</v>
      </c>
      <c r="K193" s="76" t="str">
        <f>IF(AND(L193="◄",M193="►"),"◄?►",IF(L193="◄","◄",IF(M193="►","►","")))</f>
        <v>◄</v>
      </c>
      <c r="L193" s="42" t="str">
        <f>IF(L194&gt;0,"","◄")</f>
        <v>◄</v>
      </c>
      <c r="M193" s="43" t="str">
        <f>IF(M194,"►","")</f>
        <v/>
      </c>
      <c r="N193" s="12">
        <v>37235</v>
      </c>
      <c r="O193" s="100"/>
      <c r="P193" s="8" t="str">
        <f>IF(P194&gt;0,"◄","")</f>
        <v>◄</v>
      </c>
      <c r="Q193" s="101" t="str">
        <f>IF(AND(L194="",M194&gt;0),"?",IF(SUM(Q194:Q195)&gt;0,"►",""))</f>
        <v/>
      </c>
      <c r="R193" s="81"/>
    </row>
    <row r="194" spans="1:18" x14ac:dyDescent="0.3">
      <c r="A194" t="e">
        <f>LOOKUP(B194,Blad1!A:A,Blad1!D:D)</f>
        <v>#N/A</v>
      </c>
      <c r="C194" s="22"/>
      <c r="D194" s="26" t="s">
        <v>549</v>
      </c>
      <c r="E194" s="44"/>
      <c r="F194" s="45"/>
      <c r="G194" s="27" t="s">
        <v>550</v>
      </c>
      <c r="H194" s="46" t="s">
        <v>427</v>
      </c>
      <c r="I194" s="77" t="str">
        <f>IF(J194&gt;0,"ok","◄")</f>
        <v>◄</v>
      </c>
      <c r="J194" s="78"/>
      <c r="K194" s="77" t="str">
        <f>IF(AND(L194="",M194&gt;0),"?",IF(L194="","◄",IF(M194&gt;=1,"►","")))</f>
        <v>◄</v>
      </c>
      <c r="L194" s="33"/>
      <c r="M194" s="34"/>
      <c r="N194" s="2"/>
      <c r="O194" s="102"/>
      <c r="P194" s="10">
        <f>IF(L194&gt;0,"",IF(I194="zie voorgaande rij","voir▲",IF(I194="zie volgende rijen","zie▼",1)))</f>
        <v>1</v>
      </c>
      <c r="Q194" s="103" t="str">
        <f>IF(M194&gt;0,M194,IF(I194="zie voorgaande rij","voir▲",IF(I194="zie volgende rijen","zie▼","")))</f>
        <v/>
      </c>
      <c r="R194" s="81"/>
    </row>
    <row r="195" spans="1:18" ht="15" x14ac:dyDescent="0.3">
      <c r="A195" t="str">
        <f>LOOKUP(B195,Blad1!A:A,Blad1!D:D)</f>
        <v>3046 - Fleurs : timbres auto-adhésifs: carnet B39 - Narcisse des bois</v>
      </c>
      <c r="B195">
        <f>B193+1</f>
        <v>94</v>
      </c>
      <c r="C195" s="38" t="s">
        <v>1007</v>
      </c>
      <c r="D195" s="11"/>
      <c r="E195" s="19"/>
      <c r="F195" s="20"/>
      <c r="G195" s="21"/>
      <c r="H195" s="35"/>
      <c r="I195" s="70"/>
      <c r="J195" s="89" t="str">
        <f>RIGHT(G194,13)</f>
        <v xml:space="preserve">N°. 1 / 2002 </v>
      </c>
      <c r="K195" s="70"/>
      <c r="L195" s="104"/>
      <c r="M195" s="104"/>
      <c r="N195" s="12">
        <v>37235</v>
      </c>
      <c r="O195" s="100"/>
      <c r="P195" s="107" t="str">
        <f>IF(SUM(P196:P197)&gt;0,"◄","")</f>
        <v/>
      </c>
      <c r="Q195" s="108" t="str">
        <f>IF(SUM(Q196:Q197)&gt;0,"►","")</f>
        <v/>
      </c>
      <c r="R195" s="81"/>
    </row>
    <row r="196" spans="1:18" ht="15" thickBot="1" x14ac:dyDescent="0.35">
      <c r="A196" t="e">
        <f>LOOKUP(B196,Blad1!A:A,Blad1!D:D)</f>
        <v>#N/A</v>
      </c>
      <c r="C196" s="22"/>
      <c r="D196" s="26" t="s">
        <v>551</v>
      </c>
      <c r="E196" s="44"/>
      <c r="F196" s="45"/>
      <c r="G196" s="27" t="s">
        <v>550</v>
      </c>
      <c r="H196" s="46" t="s">
        <v>427</v>
      </c>
      <c r="I196" s="70"/>
      <c r="J196" s="79"/>
      <c r="K196" s="70"/>
      <c r="L196" s="136" t="s">
        <v>451</v>
      </c>
      <c r="M196" s="137"/>
      <c r="N196" s="52"/>
      <c r="O196" s="102"/>
      <c r="P196" s="14" t="s">
        <v>450</v>
      </c>
      <c r="Q196" s="106" t="s">
        <v>450</v>
      </c>
      <c r="R196" s="81"/>
    </row>
    <row r="197" spans="1:18" ht="15" x14ac:dyDescent="0.3">
      <c r="A197" t="str">
        <f>LOOKUP(B197,Blad1!A:A,Blad1!D:D)</f>
        <v>3047 - Fleurs : timbres auto-adhésifs: carnet B40 - tulipe rouge</v>
      </c>
      <c r="B197">
        <f>B195+1</f>
        <v>95</v>
      </c>
      <c r="C197" s="38" t="s">
        <v>1008</v>
      </c>
      <c r="D197" s="11"/>
      <c r="E197" s="19"/>
      <c r="F197" s="20"/>
      <c r="G197" s="21"/>
      <c r="H197" s="35"/>
      <c r="I197" s="70"/>
      <c r="J197" s="79"/>
      <c r="K197" s="70"/>
      <c r="L197" s="104"/>
      <c r="M197" s="104"/>
      <c r="N197" s="12">
        <v>37235</v>
      </c>
      <c r="O197" s="100"/>
      <c r="P197" s="107" t="s">
        <v>318</v>
      </c>
      <c r="Q197" s="108" t="s">
        <v>318</v>
      </c>
      <c r="R197" s="81"/>
    </row>
    <row r="198" spans="1:18" ht="15" thickBot="1" x14ac:dyDescent="0.35">
      <c r="A198" t="e">
        <f>LOOKUP(B198,Blad1!A:A,Blad1!D:D)</f>
        <v>#N/A</v>
      </c>
      <c r="C198" s="22"/>
      <c r="D198" s="26" t="s">
        <v>552</v>
      </c>
      <c r="E198" s="44"/>
      <c r="F198" s="45"/>
      <c r="G198" s="27" t="s">
        <v>550</v>
      </c>
      <c r="H198" s="46" t="s">
        <v>427</v>
      </c>
      <c r="I198" s="70"/>
      <c r="J198" s="79"/>
      <c r="K198" s="70"/>
      <c r="L198" s="136" t="s">
        <v>451</v>
      </c>
      <c r="M198" s="137"/>
      <c r="N198" s="52"/>
      <c r="O198" s="102"/>
      <c r="P198" s="14" t="s">
        <v>450</v>
      </c>
      <c r="Q198" s="106" t="s">
        <v>450</v>
      </c>
      <c r="R198" s="81"/>
    </row>
    <row r="199" spans="1:18" ht="15" x14ac:dyDescent="0.3">
      <c r="A199" t="str">
        <f>LOOKUP(B199,Blad1!A:A,Blad1!D:D)</f>
        <v xml:space="preserve">3048 /3049 - Emission commune avec la République Démocratique du Congo. Timbre n° 3049 du bloc BL93 </v>
      </c>
      <c r="B199">
        <f>B197+1</f>
        <v>96</v>
      </c>
      <c r="C199" s="38" t="s">
        <v>1009</v>
      </c>
      <c r="D199" s="11"/>
      <c r="E199" s="19"/>
      <c r="F199" s="20"/>
      <c r="G199" s="21"/>
      <c r="H199" s="35"/>
      <c r="I199" s="70"/>
      <c r="J199" s="79"/>
      <c r="K199" s="70"/>
      <c r="L199" s="104"/>
      <c r="M199" s="104"/>
      <c r="N199" s="12">
        <v>37256</v>
      </c>
      <c r="O199" s="100"/>
      <c r="P199" s="107" t="s">
        <v>318</v>
      </c>
      <c r="Q199" s="108" t="s">
        <v>318</v>
      </c>
      <c r="R199" s="81"/>
    </row>
    <row r="200" spans="1:18" ht="15" thickBot="1" x14ac:dyDescent="0.35">
      <c r="A200" t="e">
        <f>LOOKUP(B200,Blad1!A:A,Blad1!D:D)</f>
        <v>#N/A</v>
      </c>
      <c r="C200" s="22"/>
      <c r="D200" s="26" t="s">
        <v>320</v>
      </c>
      <c r="E200" s="44"/>
      <c r="F200" s="45"/>
      <c r="G200" s="27" t="s">
        <v>428</v>
      </c>
      <c r="H200" s="46" t="s">
        <v>427</v>
      </c>
      <c r="I200" s="70"/>
      <c r="J200" s="79"/>
      <c r="K200" s="70"/>
      <c r="L200" s="136" t="s">
        <v>451</v>
      </c>
      <c r="M200" s="137"/>
      <c r="N200" s="52"/>
      <c r="O200" s="102"/>
      <c r="P200" s="14" t="s">
        <v>450</v>
      </c>
      <c r="Q200" s="106" t="s">
        <v>450</v>
      </c>
      <c r="R200" s="81"/>
    </row>
    <row r="201" spans="1:18" ht="29.4" customHeight="1" x14ac:dyDescent="0.3">
      <c r="A201" t="str">
        <f>LOOKUP(B201,Blad1!A:A,Blad1!D:D)</f>
        <v>3050 / 3051 - Représentation royale d'Albert II (valeur du 1er timbre uniquement exprimée en €) - timbres de V10-3050 &amp; V10-3051</v>
      </c>
      <c r="B201">
        <f>B199+1</f>
        <v>97</v>
      </c>
      <c r="C201" s="138" t="s">
        <v>1011</v>
      </c>
      <c r="D201" s="139"/>
      <c r="E201" s="139"/>
      <c r="F201" s="139"/>
      <c r="G201" s="139"/>
      <c r="H201" s="57"/>
      <c r="I201" s="70"/>
      <c r="J201" s="79"/>
      <c r="K201" s="70"/>
      <c r="L201" s="104"/>
      <c r="M201" s="104"/>
      <c r="N201" s="12">
        <v>37257</v>
      </c>
      <c r="O201" s="100"/>
      <c r="P201" s="107" t="s">
        <v>318</v>
      </c>
      <c r="Q201" s="108" t="s">
        <v>318</v>
      </c>
      <c r="R201" s="81"/>
    </row>
    <row r="202" spans="1:18" ht="15" thickBot="1" x14ac:dyDescent="0.35">
      <c r="A202" t="e">
        <f>LOOKUP(B202,Blad1!A:A,Blad1!D:D)</f>
        <v>#N/A</v>
      </c>
      <c r="C202" s="22"/>
      <c r="D202" s="26" t="s">
        <v>553</v>
      </c>
      <c r="E202" s="44"/>
      <c r="F202" s="45"/>
      <c r="G202" s="27" t="s">
        <v>550</v>
      </c>
      <c r="H202" s="46" t="s">
        <v>427</v>
      </c>
      <c r="I202" s="70"/>
      <c r="J202" s="79"/>
      <c r="K202" s="70"/>
      <c r="L202" s="136" t="s">
        <v>451</v>
      </c>
      <c r="M202" s="137"/>
      <c r="N202" s="52"/>
      <c r="O202" s="102"/>
      <c r="P202" s="14" t="s">
        <v>450</v>
      </c>
      <c r="Q202" s="106" t="s">
        <v>450</v>
      </c>
      <c r="R202" s="81"/>
    </row>
    <row r="203" spans="1:18" ht="15" x14ac:dyDescent="0.3">
      <c r="A203" t="str">
        <f>LOOKUP(B203,Blad1!A:A,Blad1!D:D)</f>
        <v>3052 / 3055 - Sport 2002 Championnats du Monde Route UCI &amp; Tennis - Timbres de F3052/53 &amp; F3054/55</v>
      </c>
      <c r="B203">
        <f>B201+1</f>
        <v>98</v>
      </c>
      <c r="C203" s="38" t="s">
        <v>1010</v>
      </c>
      <c r="D203" s="11"/>
      <c r="E203" s="19"/>
      <c r="F203" s="20"/>
      <c r="G203" s="21"/>
      <c r="H203" s="35"/>
      <c r="I203" s="70"/>
      <c r="J203" s="79"/>
      <c r="K203" s="70"/>
      <c r="L203" s="104"/>
      <c r="M203" s="104"/>
      <c r="N203" s="12">
        <v>37277</v>
      </c>
      <c r="O203" s="100"/>
      <c r="P203" s="107" t="s">
        <v>318</v>
      </c>
      <c r="Q203" s="108" t="s">
        <v>318</v>
      </c>
      <c r="R203" s="81"/>
    </row>
    <row r="204" spans="1:18" ht="15" thickBot="1" x14ac:dyDescent="0.35">
      <c r="A204" t="e">
        <f>LOOKUP(B204,Blad1!A:A,Blad1!D:D)</f>
        <v>#N/A</v>
      </c>
      <c r="C204" s="22"/>
      <c r="D204" s="26" t="s">
        <v>554</v>
      </c>
      <c r="E204" s="44"/>
      <c r="F204" s="45"/>
      <c r="G204" s="27" t="s">
        <v>550</v>
      </c>
      <c r="H204" s="46" t="s">
        <v>427</v>
      </c>
      <c r="I204" s="70"/>
      <c r="J204" s="79"/>
      <c r="K204" s="70"/>
      <c r="L204" s="136" t="s">
        <v>451</v>
      </c>
      <c r="M204" s="137"/>
      <c r="N204" s="52"/>
      <c r="O204" s="102"/>
      <c r="P204" s="14" t="s">
        <v>450</v>
      </c>
      <c r="Q204" s="106" t="s">
        <v>450</v>
      </c>
      <c r="R204" s="81"/>
    </row>
    <row r="205" spans="1:18" ht="15" x14ac:dyDescent="0.3">
      <c r="A205" t="str">
        <f>LOOKUP(B205,Blad1!A:A,Blad1!D:D)</f>
        <v>3056 - Promotion de la philatélie</v>
      </c>
      <c r="B205">
        <f>B203+1</f>
        <v>99</v>
      </c>
      <c r="C205" s="38" t="s">
        <v>1012</v>
      </c>
      <c r="D205" s="11"/>
      <c r="E205" s="19"/>
      <c r="F205" s="20"/>
      <c r="G205" s="23"/>
      <c r="H205" s="65"/>
      <c r="I205" s="70"/>
      <c r="J205" s="79"/>
      <c r="K205" s="70"/>
      <c r="L205" s="104"/>
      <c r="M205" s="109"/>
      <c r="N205" s="12">
        <v>37296</v>
      </c>
      <c r="O205" s="100"/>
      <c r="P205" s="107" t="str">
        <f>IF(SUM(P206:P207)&gt;0,"◄","")</f>
        <v/>
      </c>
      <c r="Q205" s="108" t="str">
        <f>IF(SUM(Q206:Q207)&gt;0,"►","")</f>
        <v/>
      </c>
      <c r="R205" s="81"/>
    </row>
    <row r="206" spans="1:18" ht="15" thickBot="1" x14ac:dyDescent="0.35">
      <c r="A206" t="e">
        <f>LOOKUP(B206,Blad1!A:A,Blad1!D:D)</f>
        <v>#N/A</v>
      </c>
      <c r="C206" s="22"/>
      <c r="D206" s="26" t="s">
        <v>555</v>
      </c>
      <c r="E206" s="44"/>
      <c r="F206" s="45"/>
      <c r="G206" s="27" t="s">
        <v>550</v>
      </c>
      <c r="H206" s="64" t="s">
        <v>430</v>
      </c>
      <c r="I206" s="70"/>
      <c r="J206" s="79"/>
      <c r="K206" s="70"/>
      <c r="L206" s="136" t="s">
        <v>451</v>
      </c>
      <c r="M206" s="137"/>
      <c r="N206" s="52"/>
      <c r="O206" s="102"/>
      <c r="P206" s="14" t="s">
        <v>450</v>
      </c>
      <c r="Q206" s="106" t="s">
        <v>450</v>
      </c>
      <c r="R206" s="81"/>
    </row>
    <row r="207" spans="1:18" ht="15" x14ac:dyDescent="0.3">
      <c r="A207" t="str">
        <f>LOOKUP(B207,Blad1!A:A,Blad1!D:D)</f>
        <v>3057 - Ruca &amp; Ufsia 1852-2002</v>
      </c>
      <c r="B207">
        <f>B205+1</f>
        <v>100</v>
      </c>
      <c r="C207" s="38" t="s">
        <v>92</v>
      </c>
      <c r="D207" s="11"/>
      <c r="E207" s="19"/>
      <c r="F207" s="20"/>
      <c r="G207" s="23"/>
      <c r="H207" s="65"/>
      <c r="I207" s="70"/>
      <c r="J207" s="79"/>
      <c r="K207" s="70"/>
      <c r="L207" s="104"/>
      <c r="M207" s="109"/>
      <c r="N207" s="12">
        <v>37296</v>
      </c>
      <c r="O207" s="100"/>
      <c r="P207" s="107" t="str">
        <f>IF(SUM(P208:P209)&gt;0,"◄","")</f>
        <v/>
      </c>
      <c r="Q207" s="108" t="str">
        <f>IF(SUM(Q208:Q209)&gt;0,"►","")</f>
        <v/>
      </c>
      <c r="R207" s="81"/>
    </row>
    <row r="208" spans="1:18" ht="15" thickBot="1" x14ac:dyDescent="0.35">
      <c r="A208" t="e">
        <f>LOOKUP(B208,Blad1!A:A,Blad1!D:D)</f>
        <v>#N/A</v>
      </c>
      <c r="C208" s="22"/>
      <c r="D208" s="26" t="s">
        <v>556</v>
      </c>
      <c r="E208" s="44"/>
      <c r="F208" s="45"/>
      <c r="G208" s="27" t="s">
        <v>550</v>
      </c>
      <c r="H208" s="64" t="s">
        <v>430</v>
      </c>
      <c r="I208" s="70"/>
      <c r="J208" s="79"/>
      <c r="K208" s="70"/>
      <c r="L208" s="136" t="s">
        <v>451</v>
      </c>
      <c r="M208" s="137"/>
      <c r="N208" s="52"/>
      <c r="O208" s="102"/>
      <c r="P208" s="14" t="s">
        <v>450</v>
      </c>
      <c r="Q208" s="106" t="s">
        <v>450</v>
      </c>
      <c r="R208" s="81"/>
    </row>
    <row r="209" spans="1:18" ht="15.6" thickBot="1" x14ac:dyDescent="0.35">
      <c r="A209" t="str">
        <f>LOOKUP(B209,Blad1!A:A,Blad1!D:D)</f>
        <v>3058 / 3060 - Bruges 2002 - Timbres de V10-3058►V10-3060</v>
      </c>
      <c r="B209">
        <f>B207+1</f>
        <v>101</v>
      </c>
      <c r="C209" s="38" t="s">
        <v>1013</v>
      </c>
      <c r="D209" s="11"/>
      <c r="E209" s="19"/>
      <c r="F209" s="20"/>
      <c r="G209" s="23"/>
      <c r="H209" s="65"/>
      <c r="I209" s="74" t="str">
        <f>IF(J209="◄","◄",IF(J209="ok","►",""))</f>
        <v>◄</v>
      </c>
      <c r="J209" s="75" t="str">
        <f>IF(J210&gt;0,"OK","◄")</f>
        <v>◄</v>
      </c>
      <c r="K209" s="76" t="str">
        <f>IF(AND(L209="◄",M209="►"),"◄?►",IF(L209="◄","◄",IF(M209="►","►","")))</f>
        <v>◄</v>
      </c>
      <c r="L209" s="42" t="str">
        <f>IF(L210&gt;0,"","◄")</f>
        <v>◄</v>
      </c>
      <c r="M209" s="43" t="str">
        <f>IF(M210,"►","")</f>
        <v/>
      </c>
      <c r="N209" s="12">
        <v>37317</v>
      </c>
      <c r="O209" s="100"/>
      <c r="P209" s="8" t="str">
        <f>IF(P210&gt;0,"◄","")</f>
        <v>◄</v>
      </c>
      <c r="Q209" s="101" t="str">
        <f>IF(AND(L210="",M210&gt;0),"?",IF(SUM(Q210:Q211)&gt;0,"►",""))</f>
        <v/>
      </c>
      <c r="R209" s="81"/>
    </row>
    <row r="210" spans="1:18" x14ac:dyDescent="0.3">
      <c r="A210" t="e">
        <f>LOOKUP(B210,Blad1!A:A,Blad1!D:D)</f>
        <v>#N/A</v>
      </c>
      <c r="C210" s="22"/>
      <c r="D210" s="26" t="s">
        <v>557</v>
      </c>
      <c r="E210" s="44"/>
      <c r="F210" s="45"/>
      <c r="G210" s="27" t="s">
        <v>558</v>
      </c>
      <c r="H210" s="64" t="s">
        <v>430</v>
      </c>
      <c r="I210" s="77" t="str">
        <f>IF(J210&gt;0,"ok","◄")</f>
        <v>◄</v>
      </c>
      <c r="J210" s="78"/>
      <c r="K210" s="77" t="str">
        <f>IF(AND(L210="",M210&gt;0),"?",IF(L210="","◄",IF(M210&gt;=1,"►","")))</f>
        <v>◄</v>
      </c>
      <c r="L210" s="33"/>
      <c r="M210" s="34"/>
      <c r="N210" s="2"/>
      <c r="O210" s="102"/>
      <c r="P210" s="10">
        <f>IF(L210&gt;0,"",IF(I210="zie voorgaande rij","voir▲",IF(I210="zie volgende rijen","zie▼",1)))</f>
        <v>1</v>
      </c>
      <c r="Q210" s="103" t="str">
        <f>IF(M210&gt;0,M210,IF(I210="zie voorgaande rij","voir▲",IF(I210="zie volgende rijen","zie▼","")))</f>
        <v/>
      </c>
      <c r="R210" s="81"/>
    </row>
    <row r="211" spans="1:18" ht="15" x14ac:dyDescent="0.3">
      <c r="A211" t="str">
        <f>LOOKUP(B211,Blad1!A:A,Blad1!D:D)</f>
        <v>3061 / 3062 - Femme et art - timbres de V10-3061►V10-3062</v>
      </c>
      <c r="B211">
        <f>B209+1</f>
        <v>102</v>
      </c>
      <c r="C211" s="38" t="s">
        <v>1014</v>
      </c>
      <c r="D211" s="11"/>
      <c r="E211" s="19"/>
      <c r="F211" s="20"/>
      <c r="G211" s="23"/>
      <c r="H211" s="65"/>
      <c r="I211" s="70"/>
      <c r="J211" s="89" t="str">
        <f>RIGHT(G210,13)</f>
        <v xml:space="preserve">N°. 2 / 2002 </v>
      </c>
      <c r="K211" s="70"/>
      <c r="L211" s="104"/>
      <c r="M211" s="104"/>
      <c r="N211" s="12">
        <v>37317</v>
      </c>
      <c r="O211" s="100"/>
      <c r="P211" s="107" t="str">
        <f>IF(SUM(P212:P213)&gt;0,"◄","")</f>
        <v/>
      </c>
      <c r="Q211" s="108" t="str">
        <f>IF(SUM(Q212:Q213)&gt;0,"►","")</f>
        <v/>
      </c>
      <c r="R211" s="81"/>
    </row>
    <row r="212" spans="1:18" ht="15" thickBot="1" x14ac:dyDescent="0.35">
      <c r="A212" t="e">
        <f>LOOKUP(B212,Blad1!A:A,Blad1!D:D)</f>
        <v>#N/A</v>
      </c>
      <c r="C212" s="22"/>
      <c r="D212" s="26" t="s">
        <v>559</v>
      </c>
      <c r="E212" s="44"/>
      <c r="F212" s="45"/>
      <c r="G212" s="27" t="s">
        <v>558</v>
      </c>
      <c r="H212" s="64" t="s">
        <v>430</v>
      </c>
      <c r="I212" s="70"/>
      <c r="J212" s="79"/>
      <c r="K212" s="70"/>
      <c r="L212" s="136" t="s">
        <v>451</v>
      </c>
      <c r="M212" s="137"/>
      <c r="N212" s="52"/>
      <c r="O212" s="102"/>
      <c r="P212" s="14" t="s">
        <v>450</v>
      </c>
      <c r="Q212" s="106" t="s">
        <v>450</v>
      </c>
      <c r="R212" s="81"/>
    </row>
    <row r="213" spans="1:18" ht="15" x14ac:dyDescent="0.3">
      <c r="A213" t="str">
        <f>LOOKUP(B213,Blad1!A:A,Blad1!D:D)</f>
        <v>3063 - Journée du Timbre - timbre de V10-3063</v>
      </c>
      <c r="B213">
        <f>B211+1</f>
        <v>103</v>
      </c>
      <c r="C213" s="38" t="s">
        <v>1015</v>
      </c>
      <c r="D213" s="11"/>
      <c r="E213" s="19"/>
      <c r="F213" s="20"/>
      <c r="G213" s="23"/>
      <c r="H213" s="65"/>
      <c r="I213" s="70"/>
      <c r="J213" s="79"/>
      <c r="K213" s="70"/>
      <c r="L213" s="104"/>
      <c r="M213" s="104"/>
      <c r="N213" s="12">
        <v>37366</v>
      </c>
      <c r="O213" s="100"/>
      <c r="P213" s="107" t="str">
        <f>IF(SUM(P214:P215)&gt;0,"◄","")</f>
        <v/>
      </c>
      <c r="Q213" s="108" t="str">
        <f>IF(SUM(Q214:Q215)&gt;0,"►","")</f>
        <v/>
      </c>
      <c r="R213" s="81"/>
    </row>
    <row r="214" spans="1:18" ht="15" thickBot="1" x14ac:dyDescent="0.35">
      <c r="A214" t="e">
        <f>LOOKUP(B214,Blad1!A:A,Blad1!D:D)</f>
        <v>#N/A</v>
      </c>
      <c r="C214" s="22"/>
      <c r="D214" s="26" t="s">
        <v>560</v>
      </c>
      <c r="E214" s="44"/>
      <c r="F214" s="45"/>
      <c r="G214" s="27" t="s">
        <v>558</v>
      </c>
      <c r="H214" s="64" t="s">
        <v>430</v>
      </c>
      <c r="I214" s="70"/>
      <c r="J214" s="79"/>
      <c r="K214" s="70"/>
      <c r="L214" s="136" t="s">
        <v>451</v>
      </c>
      <c r="M214" s="137"/>
      <c r="N214" s="52"/>
      <c r="O214" s="102"/>
      <c r="P214" s="14" t="s">
        <v>450</v>
      </c>
      <c r="Q214" s="106" t="s">
        <v>450</v>
      </c>
      <c r="R214" s="81"/>
    </row>
    <row r="215" spans="1:18" ht="15" x14ac:dyDescent="0.3">
      <c r="A215" t="str">
        <f>LOOKUP(B215,Blad1!A:A,Blad1!D:D)</f>
        <v xml:space="preserve">3064 / 3068 - Chiens - timbres sans vignette de F3064/68 </v>
      </c>
      <c r="B215">
        <f>B213+1</f>
        <v>104</v>
      </c>
      <c r="C215" s="38" t="s">
        <v>1016</v>
      </c>
      <c r="D215" s="11"/>
      <c r="E215" s="19"/>
      <c r="F215" s="20"/>
      <c r="G215" s="23"/>
      <c r="H215" s="65"/>
      <c r="I215" s="70"/>
      <c r="J215" s="79"/>
      <c r="K215" s="70"/>
      <c r="L215" s="104"/>
      <c r="M215" s="104"/>
      <c r="N215" s="12">
        <v>37366</v>
      </c>
      <c r="O215" s="100"/>
      <c r="P215" s="107" t="str">
        <f>IF(SUM(P216:P217)&gt;0,"◄","")</f>
        <v/>
      </c>
      <c r="Q215" s="108" t="str">
        <f>IF(SUM(Q216:Q217)&gt;0,"►","")</f>
        <v/>
      </c>
      <c r="R215" s="81"/>
    </row>
    <row r="216" spans="1:18" ht="15" thickBot="1" x14ac:dyDescent="0.35">
      <c r="A216" t="e">
        <f>LOOKUP(B216,Blad1!A:A,Blad1!D:D)</f>
        <v>#N/A</v>
      </c>
      <c r="C216" s="22"/>
      <c r="D216" s="26" t="s">
        <v>561</v>
      </c>
      <c r="E216" s="44"/>
      <c r="F216" s="45"/>
      <c r="G216" s="27" t="s">
        <v>558</v>
      </c>
      <c r="H216" s="64" t="s">
        <v>430</v>
      </c>
      <c r="I216" s="70"/>
      <c r="J216" s="79"/>
      <c r="K216" s="70"/>
      <c r="L216" s="136" t="s">
        <v>451</v>
      </c>
      <c r="M216" s="137"/>
      <c r="N216" s="52"/>
      <c r="O216" s="102"/>
      <c r="P216" s="14" t="s">
        <v>450</v>
      </c>
      <c r="Q216" s="106" t="s">
        <v>450</v>
      </c>
      <c r="R216" s="81"/>
    </row>
    <row r="217" spans="1:18" ht="15" x14ac:dyDescent="0.3">
      <c r="A217" t="str">
        <f>LOOKUP(B217,Blad1!A:A,Blad1!D:D)</f>
        <v xml:space="preserve">3064 / 3068 - Chiens - timbres avec vignette de F3064/68 </v>
      </c>
      <c r="B217">
        <f>B215+1</f>
        <v>105</v>
      </c>
      <c r="C217" s="38" t="s">
        <v>1036</v>
      </c>
      <c r="D217" s="11"/>
      <c r="E217" s="19"/>
      <c r="F217" s="20"/>
      <c r="G217" s="23"/>
      <c r="H217" s="65"/>
      <c r="I217" s="70"/>
      <c r="J217" s="79"/>
      <c r="K217" s="70"/>
      <c r="L217" s="104"/>
      <c r="M217" s="104"/>
      <c r="N217" s="12">
        <v>37366</v>
      </c>
      <c r="O217" s="100"/>
      <c r="P217" s="107" t="str">
        <f>IF(SUM(P218:P219)&gt;0,"◄","")</f>
        <v/>
      </c>
      <c r="Q217" s="108" t="str">
        <f>IF(SUM(Q218:Q219)&gt;0,"►","")</f>
        <v/>
      </c>
      <c r="R217" s="81"/>
    </row>
    <row r="218" spans="1:18" ht="15" thickBot="1" x14ac:dyDescent="0.35">
      <c r="A218" t="e">
        <f>LOOKUP(B218,Blad1!A:A,Blad1!D:D)</f>
        <v>#N/A</v>
      </c>
      <c r="C218" s="22"/>
      <c r="D218" s="26" t="s">
        <v>561</v>
      </c>
      <c r="E218" s="44"/>
      <c r="F218" s="45"/>
      <c r="G218" s="27" t="s">
        <v>558</v>
      </c>
      <c r="H218" s="64" t="s">
        <v>430</v>
      </c>
      <c r="I218" s="70"/>
      <c r="J218" s="79"/>
      <c r="K218" s="70"/>
      <c r="L218" s="136" t="s">
        <v>451</v>
      </c>
      <c r="M218" s="137"/>
      <c r="N218" s="52"/>
      <c r="O218" s="102"/>
      <c r="P218" s="14" t="s">
        <v>450</v>
      </c>
      <c r="Q218" s="106" t="s">
        <v>450</v>
      </c>
      <c r="R218" s="81"/>
    </row>
    <row r="219" spans="1:18" ht="15.6" thickBot="1" x14ac:dyDescent="0.35">
      <c r="A219" t="str">
        <f>LOOKUP(B219,Blad1!A:A,Blad1!D:D)</f>
        <v>3069 - Oiseaux - Pigeon colombin</v>
      </c>
      <c r="B219">
        <f>B217+1</f>
        <v>106</v>
      </c>
      <c r="C219" s="38" t="s">
        <v>1017</v>
      </c>
      <c r="D219" s="11"/>
      <c r="E219" s="19"/>
      <c r="F219" s="20"/>
      <c r="G219" s="23"/>
      <c r="H219" s="65"/>
      <c r="I219" s="74" t="str">
        <f>IF(J219="◄","◄",IF(J219="ok","►",""))</f>
        <v>◄</v>
      </c>
      <c r="J219" s="75" t="str">
        <f>IF(J220&gt;0,"OK","◄")</f>
        <v>◄</v>
      </c>
      <c r="K219" s="76" t="str">
        <f>IF(AND(L219="◄",M219="►"),"◄?►",IF(L219="◄","◄",IF(M219="►","►","")))</f>
        <v>◄</v>
      </c>
      <c r="L219" s="42" t="str">
        <f>IF(L220&gt;0,"","◄")</f>
        <v>◄</v>
      </c>
      <c r="M219" s="43" t="str">
        <f>IF(M220,"►","")</f>
        <v/>
      </c>
      <c r="N219" s="12">
        <v>37380</v>
      </c>
      <c r="O219" s="100"/>
      <c r="P219" s="8" t="str">
        <f>IF(P220&gt;0,"◄","")</f>
        <v>◄</v>
      </c>
      <c r="Q219" s="101" t="str">
        <f>IF(AND(L220="",M220&gt;0),"?",IF(SUM(Q220:Q221)&gt;0,"►",""))</f>
        <v/>
      </c>
      <c r="R219" s="81"/>
    </row>
    <row r="220" spans="1:18" x14ac:dyDescent="0.3">
      <c r="A220" t="e">
        <f>LOOKUP(B220,Blad1!A:A,Blad1!D:D)</f>
        <v>#N/A</v>
      </c>
      <c r="C220" s="22"/>
      <c r="D220" s="26" t="s">
        <v>562</v>
      </c>
      <c r="E220" s="44"/>
      <c r="F220" s="45"/>
      <c r="G220" s="27" t="s">
        <v>563</v>
      </c>
      <c r="H220" s="64" t="s">
        <v>430</v>
      </c>
      <c r="I220" s="77" t="str">
        <f>IF(J220&gt;0,"ok","◄")</f>
        <v>◄</v>
      </c>
      <c r="J220" s="78"/>
      <c r="K220" s="77" t="str">
        <f>IF(AND(L220="",M220&gt;0),"?",IF(L220="","◄",IF(M220&gt;=1,"►","")))</f>
        <v>◄</v>
      </c>
      <c r="L220" s="33"/>
      <c r="M220" s="34"/>
      <c r="N220" s="2"/>
      <c r="O220" s="102"/>
      <c r="P220" s="10">
        <f>IF(L220&gt;0,"",IF(I220="zie voorgaande rij","voir▲",IF(I220="zie volgende rijen","zie▼",1)))</f>
        <v>1</v>
      </c>
      <c r="Q220" s="103" t="str">
        <f>IF(M220&gt;0,M220,IF(I220="zie voorgaande rij","voir▲",IF(I220="zie volgende rijen","zie▼","")))</f>
        <v/>
      </c>
      <c r="R220" s="81"/>
    </row>
    <row r="221" spans="1:18" ht="15" x14ac:dyDescent="0.3">
      <c r="A221" t="str">
        <f>LOOKUP(B221,Blad1!A:A,Blad1!D:D)</f>
        <v>3070 - Effigie Royale Albert II</v>
      </c>
      <c r="B221">
        <f>B219+1</f>
        <v>107</v>
      </c>
      <c r="C221" s="38" t="s">
        <v>1018</v>
      </c>
      <c r="D221" s="11"/>
      <c r="E221" s="19"/>
      <c r="F221" s="20"/>
      <c r="G221" s="23"/>
      <c r="H221" s="65"/>
      <c r="I221" s="70"/>
      <c r="J221" s="89" t="str">
        <f>RIGHT(G220,13)</f>
        <v xml:space="preserve">N°. 3 / 2002 </v>
      </c>
      <c r="K221" s="70"/>
      <c r="L221" s="104"/>
      <c r="M221" s="104"/>
      <c r="N221" s="12">
        <v>37380</v>
      </c>
      <c r="O221" s="100"/>
      <c r="P221" s="107" t="str">
        <f>IF(SUM(P222:P223)&gt;0,"◄","")</f>
        <v/>
      </c>
      <c r="Q221" s="108" t="str">
        <f>IF(SUM(Q222:Q223)&gt;0,"►","")</f>
        <v/>
      </c>
      <c r="R221" s="81"/>
    </row>
    <row r="222" spans="1:18" ht="15" thickBot="1" x14ac:dyDescent="0.35">
      <c r="A222" t="e">
        <f>LOOKUP(B222,Blad1!A:A,Blad1!D:D)</f>
        <v>#N/A</v>
      </c>
      <c r="C222" s="22"/>
      <c r="D222" s="26" t="s">
        <v>564</v>
      </c>
      <c r="E222" s="44"/>
      <c r="F222" s="45"/>
      <c r="G222" s="27" t="s">
        <v>563</v>
      </c>
      <c r="H222" s="64" t="s">
        <v>430</v>
      </c>
      <c r="I222" s="70"/>
      <c r="J222" s="79"/>
      <c r="K222" s="70"/>
      <c r="L222" s="136" t="s">
        <v>451</v>
      </c>
      <c r="M222" s="137"/>
      <c r="N222" s="52"/>
      <c r="O222" s="102"/>
      <c r="P222" s="14" t="s">
        <v>450</v>
      </c>
      <c r="Q222" s="106" t="s">
        <v>450</v>
      </c>
      <c r="R222" s="81"/>
    </row>
    <row r="223" spans="1:18" ht="15" x14ac:dyDescent="0.3">
      <c r="A223" t="str">
        <f>LOOKUP(B223,Blad1!A:A,Blad1!D:D)</f>
        <v>3071 - Europe (Le Cirque) - timbre de V10-3071</v>
      </c>
      <c r="B223">
        <f>B221+1</f>
        <v>108</v>
      </c>
      <c r="C223" s="38" t="s">
        <v>1019</v>
      </c>
      <c r="D223" s="11"/>
      <c r="E223" s="19"/>
      <c r="F223" s="20"/>
      <c r="G223" s="23"/>
      <c r="H223" s="65"/>
      <c r="I223" s="70"/>
      <c r="J223" s="79"/>
      <c r="K223" s="70"/>
      <c r="L223" s="104"/>
      <c r="M223" s="104"/>
      <c r="N223" s="12">
        <v>37380</v>
      </c>
      <c r="O223" s="100"/>
      <c r="P223" s="107" t="str">
        <f>IF(SUM(P224:P225)&gt;0,"◄","")</f>
        <v/>
      </c>
      <c r="Q223" s="108" t="str">
        <f>IF(SUM(Q224:Q225)&gt;0,"►","")</f>
        <v/>
      </c>
      <c r="R223" s="81"/>
    </row>
    <row r="224" spans="1:18" ht="15" thickBot="1" x14ac:dyDescent="0.35">
      <c r="A224" t="e">
        <f>LOOKUP(B224,Blad1!A:A,Blad1!D:D)</f>
        <v>#N/A</v>
      </c>
      <c r="C224" s="22"/>
      <c r="D224" s="26" t="s">
        <v>565</v>
      </c>
      <c r="E224" s="44"/>
      <c r="F224" s="45"/>
      <c r="G224" s="27" t="s">
        <v>563</v>
      </c>
      <c r="H224" s="64" t="s">
        <v>430</v>
      </c>
      <c r="I224" s="70"/>
      <c r="J224" s="79"/>
      <c r="K224" s="70"/>
      <c r="L224" s="136" t="s">
        <v>451</v>
      </c>
      <c r="M224" s="137"/>
      <c r="N224" s="52"/>
      <c r="O224" s="102"/>
      <c r="P224" s="14" t="s">
        <v>450</v>
      </c>
      <c r="Q224" s="106" t="s">
        <v>450</v>
      </c>
      <c r="R224" s="81"/>
    </row>
    <row r="225" spans="1:18" ht="15" x14ac:dyDescent="0.3">
      <c r="A225" t="str">
        <f>LOOKUP(B225,Blad1!A:A,Blad1!D:D)</f>
        <v>3072 - La Croix-Rouge</v>
      </c>
      <c r="B225">
        <f>B223+1</f>
        <v>109</v>
      </c>
      <c r="C225" s="38" t="s">
        <v>1020</v>
      </c>
      <c r="D225" s="11"/>
      <c r="E225" s="19"/>
      <c r="F225" s="20"/>
      <c r="G225" s="23"/>
      <c r="H225" s="65"/>
      <c r="I225" s="70"/>
      <c r="J225" s="79"/>
      <c r="K225" s="70"/>
      <c r="L225" s="104"/>
      <c r="M225" s="104"/>
      <c r="N225" s="12">
        <v>37380</v>
      </c>
      <c r="O225" s="100"/>
      <c r="P225" s="107" t="str">
        <f>IF(SUM(P226:P227)&gt;0,"◄","")</f>
        <v/>
      </c>
      <c r="Q225" s="108" t="str">
        <f>IF(SUM(Q226:Q227)&gt;0,"►","")</f>
        <v/>
      </c>
      <c r="R225" s="81"/>
    </row>
    <row r="226" spans="1:18" ht="15" thickBot="1" x14ac:dyDescent="0.35">
      <c r="A226" t="e">
        <f>LOOKUP(B226,Blad1!A:A,Blad1!D:D)</f>
        <v>#N/A</v>
      </c>
      <c r="C226" s="22"/>
      <c r="D226" s="26" t="s">
        <v>566</v>
      </c>
      <c r="E226" s="44"/>
      <c r="F226" s="45"/>
      <c r="G226" s="27" t="s">
        <v>563</v>
      </c>
      <c r="H226" s="64" t="s">
        <v>430</v>
      </c>
      <c r="I226" s="70"/>
      <c r="J226" s="79"/>
      <c r="K226" s="70"/>
      <c r="L226" s="136" t="s">
        <v>451</v>
      </c>
      <c r="M226" s="137"/>
      <c r="N226" s="52"/>
      <c r="O226" s="102"/>
      <c r="P226" s="14" t="s">
        <v>450</v>
      </c>
      <c r="Q226" s="106" t="s">
        <v>450</v>
      </c>
      <c r="R226" s="81"/>
    </row>
    <row r="227" spans="1:18" ht="15" x14ac:dyDescent="0.3">
      <c r="A227" t="str">
        <f>LOOKUP(B227,Blad1!A:A,Blad1!D:D)</f>
        <v>3073 - L'Abbaye de Leffe (avec &amp; sans vignette) - Timbre de V15-3073</v>
      </c>
      <c r="B227">
        <f>B225+1</f>
        <v>110</v>
      </c>
      <c r="C227" s="38" t="s">
        <v>1021</v>
      </c>
      <c r="D227" s="11"/>
      <c r="E227" s="19"/>
      <c r="F227" s="20"/>
      <c r="G227" s="23"/>
      <c r="H227" s="65"/>
      <c r="I227" s="70"/>
      <c r="J227" s="79"/>
      <c r="K227" s="70"/>
      <c r="L227" s="104"/>
      <c r="M227" s="104"/>
      <c r="N227" s="12">
        <v>37380</v>
      </c>
      <c r="O227" s="100"/>
      <c r="P227" s="107" t="str">
        <f>IF(SUM(P228:P229)&gt;0,"◄","")</f>
        <v/>
      </c>
      <c r="Q227" s="108" t="str">
        <f>IF(SUM(Q228:Q229)&gt;0,"►","")</f>
        <v/>
      </c>
      <c r="R227" s="81"/>
    </row>
    <row r="228" spans="1:18" ht="15" thickBot="1" x14ac:dyDescent="0.35">
      <c r="A228" t="e">
        <f>LOOKUP(B228,Blad1!A:A,Blad1!D:D)</f>
        <v>#N/A</v>
      </c>
      <c r="C228" s="22"/>
      <c r="D228" s="26" t="s">
        <v>567</v>
      </c>
      <c r="E228" s="44"/>
      <c r="F228" s="45"/>
      <c r="G228" s="27" t="s">
        <v>563</v>
      </c>
      <c r="H228" s="64" t="s">
        <v>430</v>
      </c>
      <c r="I228" s="70"/>
      <c r="J228" s="79"/>
      <c r="K228" s="70"/>
      <c r="L228" s="136" t="s">
        <v>451</v>
      </c>
      <c r="M228" s="137"/>
      <c r="N228" s="52"/>
      <c r="O228" s="102"/>
      <c r="P228" s="14" t="s">
        <v>450</v>
      </c>
      <c r="Q228" s="106" t="s">
        <v>450</v>
      </c>
      <c r="R228" s="81"/>
    </row>
    <row r="229" spans="1:18" ht="28.8" customHeight="1" x14ac:dyDescent="0.3">
      <c r="A229" t="str">
        <f>LOOKUP(B229,Blad1!A:A,Blad1!D:D)</f>
        <v>3074 / 3083 - Tourisme - Les Châteaux de Belgique  (aucune impression de valeur : valeur 0,42 €) - Timbres du bloc BL94</v>
      </c>
      <c r="B229">
        <f>B227+1</f>
        <v>111</v>
      </c>
      <c r="C229" s="138" t="s">
        <v>1333</v>
      </c>
      <c r="D229" s="139"/>
      <c r="E229" s="139"/>
      <c r="F229" s="139"/>
      <c r="G229" s="139"/>
      <c r="H229" s="57"/>
      <c r="I229" s="70"/>
      <c r="J229" s="79"/>
      <c r="K229" s="70"/>
      <c r="L229" s="104"/>
      <c r="M229" s="104"/>
      <c r="N229" s="12">
        <v>37415</v>
      </c>
      <c r="O229" s="100"/>
      <c r="P229" s="107" t="str">
        <f>IF(SUM(P230:P231)&gt;0,"◄","")</f>
        <v/>
      </c>
      <c r="Q229" s="108" t="str">
        <f>IF(SUM(Q230:Q231)&gt;0,"►","")</f>
        <v/>
      </c>
      <c r="R229" s="81"/>
    </row>
    <row r="230" spans="1:18" ht="15" thickBot="1" x14ac:dyDescent="0.35">
      <c r="A230" t="e">
        <f>LOOKUP(B230,Blad1!A:A,Blad1!D:D)</f>
        <v>#N/A</v>
      </c>
      <c r="C230" s="22"/>
      <c r="D230" s="26" t="s">
        <v>568</v>
      </c>
      <c r="E230" s="44"/>
      <c r="F230" s="45"/>
      <c r="G230" s="27" t="s">
        <v>563</v>
      </c>
      <c r="H230" s="64" t="s">
        <v>430</v>
      </c>
      <c r="I230" s="70"/>
      <c r="J230" s="79"/>
      <c r="K230" s="70"/>
      <c r="L230" s="136" t="s">
        <v>451</v>
      </c>
      <c r="M230" s="137"/>
      <c r="N230" s="52"/>
      <c r="O230" s="102"/>
      <c r="P230" s="14" t="s">
        <v>450</v>
      </c>
      <c r="Q230" s="106" t="s">
        <v>450</v>
      </c>
      <c r="R230" s="81"/>
    </row>
    <row r="231" spans="1:18" ht="15" x14ac:dyDescent="0.3">
      <c r="A231" t="str">
        <f>LOOKUP(B231,Blad1!A:A,Blad1!D:D)</f>
        <v xml:space="preserve">3086 - Chevaux -  bloc BL95 </v>
      </c>
      <c r="B231">
        <f>B229+1</f>
        <v>112</v>
      </c>
      <c r="C231" s="38" t="s">
        <v>1022</v>
      </c>
      <c r="D231" s="11"/>
      <c r="E231" s="19"/>
      <c r="F231" s="20"/>
      <c r="G231" s="23"/>
      <c r="H231" s="65"/>
      <c r="I231" s="70"/>
      <c r="J231" s="79"/>
      <c r="K231" s="70"/>
      <c r="L231" s="104"/>
      <c r="M231" s="104"/>
      <c r="N231" s="12">
        <v>37437</v>
      </c>
      <c r="O231" s="100"/>
      <c r="P231" s="107" t="str">
        <f>IF(SUM(P232:P233)&gt;0,"◄","")</f>
        <v/>
      </c>
      <c r="Q231" s="108" t="str">
        <f>IF(SUM(Q232:Q233)&gt;0,"►","")</f>
        <v/>
      </c>
      <c r="R231" s="81"/>
    </row>
    <row r="232" spans="1:18" ht="15" thickBot="1" x14ac:dyDescent="0.35">
      <c r="A232" t="e">
        <f>LOOKUP(B232,Blad1!A:A,Blad1!D:D)</f>
        <v>#N/A</v>
      </c>
      <c r="C232" s="22"/>
      <c r="D232" s="26" t="s">
        <v>569</v>
      </c>
      <c r="E232" s="44"/>
      <c r="F232" s="45"/>
      <c r="G232" s="27" t="s">
        <v>563</v>
      </c>
      <c r="H232" s="64" t="s">
        <v>430</v>
      </c>
      <c r="I232" s="70"/>
      <c r="J232" s="79"/>
      <c r="K232" s="70"/>
      <c r="L232" s="136" t="s">
        <v>451</v>
      </c>
      <c r="M232" s="137"/>
      <c r="N232" s="52"/>
      <c r="O232" s="102"/>
      <c r="P232" s="14" t="s">
        <v>450</v>
      </c>
      <c r="Q232" s="106" t="s">
        <v>450</v>
      </c>
      <c r="R232" s="81"/>
    </row>
    <row r="233" spans="1:18" ht="15.6" thickBot="1" x14ac:dyDescent="0.35">
      <c r="A233" t="str">
        <f>LOOKUP(B233,Blad1!A:A,Blad1!D:D)</f>
        <v>3087 - Oiseaux - Timbre de V10-3087</v>
      </c>
      <c r="B233">
        <f>B231+1</f>
        <v>113</v>
      </c>
      <c r="C233" s="38" t="s">
        <v>1023</v>
      </c>
      <c r="D233" s="11"/>
      <c r="E233" s="19"/>
      <c r="F233" s="20"/>
      <c r="G233" s="23"/>
      <c r="H233" s="65"/>
      <c r="I233" s="74" t="str">
        <f>IF(J233="◄","◄",IF(J233="ok","►",""))</f>
        <v>◄</v>
      </c>
      <c r="J233" s="75" t="str">
        <f>IF(J234&gt;0,"OK","◄")</f>
        <v>◄</v>
      </c>
      <c r="K233" s="76" t="str">
        <f>IF(AND(L233="◄",M233="►"),"◄?►",IF(L233="◄","◄",IF(M233="►","►","")))</f>
        <v>◄</v>
      </c>
      <c r="L233" s="42" t="str">
        <f>IF(L234&gt;0,"","◄")</f>
        <v>◄</v>
      </c>
      <c r="M233" s="43" t="str">
        <f>IF(M234,"►","")</f>
        <v/>
      </c>
      <c r="N233" s="12">
        <v>37448</v>
      </c>
      <c r="O233" s="100"/>
      <c r="P233" s="8" t="str">
        <f>IF(P234&gt;0,"◄","")</f>
        <v>◄</v>
      </c>
      <c r="Q233" s="101" t="str">
        <f>IF(AND(L234="",M234&gt;0),"?",IF(SUM(Q234:Q235)&gt;0,"►",""))</f>
        <v/>
      </c>
      <c r="R233" s="81"/>
    </row>
    <row r="234" spans="1:18" x14ac:dyDescent="0.3">
      <c r="A234" t="e">
        <f>LOOKUP(B234,Blad1!A:A,Blad1!D:D)</f>
        <v>#N/A</v>
      </c>
      <c r="C234" s="22"/>
      <c r="D234" s="26" t="s">
        <v>570</v>
      </c>
      <c r="E234" s="44"/>
      <c r="F234" s="45"/>
      <c r="G234" s="27" t="s">
        <v>571</v>
      </c>
      <c r="H234" s="64" t="s">
        <v>430</v>
      </c>
      <c r="I234" s="77" t="str">
        <f>IF(J234&gt;0,"ok","◄")</f>
        <v>◄</v>
      </c>
      <c r="J234" s="78"/>
      <c r="K234" s="77" t="str">
        <f>IF(AND(L234="",M234&gt;0),"?",IF(L234="","◄",IF(M234&gt;=1,"►","")))</f>
        <v>◄</v>
      </c>
      <c r="L234" s="33"/>
      <c r="M234" s="34"/>
      <c r="N234" s="2"/>
      <c r="O234" s="102"/>
      <c r="P234" s="10">
        <f>IF(L234&gt;0,"",IF(I234="zie voorgaande rij","voir▲",IF(I234="zie volgende rijen","zie▼",1)))</f>
        <v>1</v>
      </c>
      <c r="Q234" s="103" t="str">
        <f>IF(M234&gt;0,M234,IF(I234="zie voorgaande rij","voir▲",IF(I234="zie volgende rijen","zie▼","")))</f>
        <v/>
      </c>
      <c r="R234" s="81"/>
    </row>
    <row r="235" spans="1:18" ht="30.6" customHeight="1" x14ac:dyDescent="0.3">
      <c r="A235" t="str">
        <f>LOOKUP(B235,Blad1!A:A,Blad1!D:D)</f>
        <v>3088 / 3090 - La Bataille des Éperons d'Or - Timbres  3088 &amp; 3089 de V10-3088 &amp; V10-3089 - Timbre 3090 de bloc BL96</v>
      </c>
      <c r="B235">
        <f>B233+1</f>
        <v>114</v>
      </c>
      <c r="C235" s="138" t="s">
        <v>1024</v>
      </c>
      <c r="D235" s="139"/>
      <c r="E235" s="139"/>
      <c r="F235" s="139"/>
      <c r="G235" s="139"/>
      <c r="H235" s="57"/>
      <c r="I235" s="70"/>
      <c r="J235" s="89" t="str">
        <f>RIGHT(G234,13)</f>
        <v xml:space="preserve">N°. 4 / 2002 </v>
      </c>
      <c r="K235" s="70"/>
      <c r="L235" s="104"/>
      <c r="M235" s="104"/>
      <c r="N235" s="12">
        <v>37448</v>
      </c>
      <c r="O235" s="100"/>
      <c r="P235" s="107" t="str">
        <f>IF(SUM(P236:P237)&gt;0,"◄","")</f>
        <v/>
      </c>
      <c r="Q235" s="108" t="str">
        <f>IF(SUM(Q236:Q237)&gt;0,"►","")</f>
        <v/>
      </c>
      <c r="R235" s="81"/>
    </row>
    <row r="236" spans="1:18" ht="15" thickBot="1" x14ac:dyDescent="0.35">
      <c r="A236" t="e">
        <f>LOOKUP(B236,Blad1!A:A,Blad1!D:D)</f>
        <v>#N/A</v>
      </c>
      <c r="C236" s="22"/>
      <c r="D236" s="26" t="s">
        <v>572</v>
      </c>
      <c r="E236" s="44"/>
      <c r="F236" s="45"/>
      <c r="G236" s="27" t="s">
        <v>571</v>
      </c>
      <c r="H236" s="64" t="s">
        <v>430</v>
      </c>
      <c r="I236" s="70"/>
      <c r="J236" s="79"/>
      <c r="K236" s="70"/>
      <c r="L236" s="136" t="s">
        <v>451</v>
      </c>
      <c r="M236" s="137"/>
      <c r="N236" s="52"/>
      <c r="O236" s="102"/>
      <c r="P236" s="14" t="s">
        <v>450</v>
      </c>
      <c r="Q236" s="106" t="s">
        <v>450</v>
      </c>
      <c r="R236" s="81"/>
    </row>
    <row r="237" spans="1:18" ht="15" x14ac:dyDescent="0.3">
      <c r="A237" t="str">
        <f>LOOKUP(B237,Blad1!A:A,Blad1!D:D)</f>
        <v>3091 / 3092 - Emission commun avec le Portugal - Timbres de V10-3091►V10-3092</v>
      </c>
      <c r="B237">
        <f>B235+1</f>
        <v>115</v>
      </c>
      <c r="C237" s="38" t="s">
        <v>1025</v>
      </c>
      <c r="D237" s="11"/>
      <c r="E237" s="19"/>
      <c r="F237" s="20"/>
      <c r="G237" s="23"/>
      <c r="H237" s="65"/>
      <c r="I237" s="70"/>
      <c r="J237" s="79"/>
      <c r="K237" s="70"/>
      <c r="L237" s="104"/>
      <c r="M237" s="104"/>
      <c r="N237" s="12">
        <v>37449</v>
      </c>
      <c r="O237" s="100"/>
      <c r="P237" s="107" t="str">
        <f>IF(SUM(P238:P239)&gt;0,"◄","")</f>
        <v/>
      </c>
      <c r="Q237" s="108" t="str">
        <f>IF(SUM(Q238:Q239)&gt;0,"►","")</f>
        <v/>
      </c>
      <c r="R237" s="81"/>
    </row>
    <row r="238" spans="1:18" ht="15" thickBot="1" x14ac:dyDescent="0.35">
      <c r="A238" t="e">
        <f>LOOKUP(B238,Blad1!A:A,Blad1!D:D)</f>
        <v>#N/A</v>
      </c>
      <c r="C238" s="22"/>
      <c r="D238" s="26" t="s">
        <v>573</v>
      </c>
      <c r="E238" s="44"/>
      <c r="F238" s="45"/>
      <c r="G238" s="27" t="s">
        <v>571</v>
      </c>
      <c r="H238" s="64" t="s">
        <v>430</v>
      </c>
      <c r="I238" s="70"/>
      <c r="J238" s="79"/>
      <c r="K238" s="70"/>
      <c r="L238" s="136" t="s">
        <v>451</v>
      </c>
      <c r="M238" s="137"/>
      <c r="N238" s="52"/>
      <c r="O238" s="102"/>
      <c r="P238" s="14" t="s">
        <v>450</v>
      </c>
      <c r="Q238" s="106" t="s">
        <v>450</v>
      </c>
      <c r="R238" s="81"/>
    </row>
    <row r="239" spans="1:18" ht="15" x14ac:dyDescent="0.3">
      <c r="A239" t="str">
        <f>LOOKUP(B239,Blad1!A:A,Blad1!D:D)</f>
        <v>3093 / 3094 - Emission commun avec la Croatie - Timbres de V10-3093 &amp; V10-3094</v>
      </c>
      <c r="B239">
        <f>B237+1</f>
        <v>116</v>
      </c>
      <c r="C239" s="38" t="s">
        <v>1026</v>
      </c>
      <c r="D239" s="11"/>
      <c r="E239" s="19"/>
      <c r="F239" s="20"/>
      <c r="G239" s="23"/>
      <c r="H239" s="65"/>
      <c r="I239" s="70"/>
      <c r="J239" s="79"/>
      <c r="K239" s="70"/>
      <c r="L239" s="104"/>
      <c r="M239" s="104"/>
      <c r="N239" s="12">
        <v>37450</v>
      </c>
      <c r="O239" s="100"/>
      <c r="P239" s="107" t="str">
        <f>IF(SUM(P240:P241)&gt;0,"◄","")</f>
        <v/>
      </c>
      <c r="Q239" s="108" t="str">
        <f>IF(SUM(Q240:Q241)&gt;0,"►","")</f>
        <v/>
      </c>
      <c r="R239" s="81"/>
    </row>
    <row r="240" spans="1:18" ht="15" thickBot="1" x14ac:dyDescent="0.35">
      <c r="A240" t="e">
        <f>LOOKUP(B240,Blad1!A:A,Blad1!D:D)</f>
        <v>#N/A</v>
      </c>
      <c r="C240" s="22"/>
      <c r="D240" s="26" t="s">
        <v>573</v>
      </c>
      <c r="E240" s="44"/>
      <c r="F240" s="45"/>
      <c r="G240" s="27" t="s">
        <v>571</v>
      </c>
      <c r="H240" s="64" t="s">
        <v>430</v>
      </c>
      <c r="I240" s="70"/>
      <c r="J240" s="79"/>
      <c r="K240" s="70"/>
      <c r="L240" s="136" t="s">
        <v>451</v>
      </c>
      <c r="M240" s="137"/>
      <c r="N240" s="52"/>
      <c r="O240" s="102"/>
      <c r="P240" s="14" t="s">
        <v>450</v>
      </c>
      <c r="Q240" s="106" t="s">
        <v>450</v>
      </c>
      <c r="R240" s="81"/>
    </row>
    <row r="241" spans="1:18" ht="15" x14ac:dyDescent="0.3">
      <c r="A241" t="str">
        <f>LOOKUP(B241,Blad1!A:A,Blad1!D:D)</f>
        <v>3095 - Philatélie jeunesse : Bakelandt - Timbre de V10-3095</v>
      </c>
      <c r="B241">
        <f>B239+1</f>
        <v>117</v>
      </c>
      <c r="C241" s="38" t="s">
        <v>1027</v>
      </c>
      <c r="D241" s="11"/>
      <c r="E241" s="19"/>
      <c r="F241" s="20"/>
      <c r="G241" s="23"/>
      <c r="H241" s="65"/>
      <c r="I241" s="70"/>
      <c r="J241" s="79"/>
      <c r="K241" s="70"/>
      <c r="L241" s="104"/>
      <c r="M241" s="104"/>
      <c r="N241" s="12">
        <v>37452</v>
      </c>
      <c r="O241" s="100"/>
      <c r="P241" s="107" t="str">
        <f>IF(SUM(P242:P243)&gt;0,"◄","")</f>
        <v/>
      </c>
      <c r="Q241" s="108" t="str">
        <f>IF(SUM(Q242:Q243)&gt;0,"►","")</f>
        <v/>
      </c>
      <c r="R241" s="81"/>
    </row>
    <row r="242" spans="1:18" ht="15" thickBot="1" x14ac:dyDescent="0.35">
      <c r="A242" t="e">
        <f>LOOKUP(B242,Blad1!A:A,Blad1!D:D)</f>
        <v>#N/A</v>
      </c>
      <c r="C242" s="22"/>
      <c r="D242" s="26" t="s">
        <v>574</v>
      </c>
      <c r="E242" s="44"/>
      <c r="F242" s="45"/>
      <c r="G242" s="27" t="s">
        <v>571</v>
      </c>
      <c r="H242" s="64" t="s">
        <v>430</v>
      </c>
      <c r="I242" s="70"/>
      <c r="J242" s="79"/>
      <c r="K242" s="70"/>
      <c r="L242" s="136" t="s">
        <v>451</v>
      </c>
      <c r="M242" s="137"/>
      <c r="N242" s="52"/>
      <c r="O242" s="102"/>
      <c r="P242" s="14" t="s">
        <v>450</v>
      </c>
      <c r="Q242" s="106" t="s">
        <v>450</v>
      </c>
      <c r="R242" s="81"/>
    </row>
    <row r="243" spans="1:18" ht="15.6" thickBot="1" x14ac:dyDescent="0.35">
      <c r="A243" t="str">
        <f>LOOKUP(B243,Blad1!A:A,Blad1!D:D)</f>
        <v>3096 - Droits de l'enfant - Timbre de V10-3096</v>
      </c>
      <c r="B243">
        <f>B241+1</f>
        <v>118</v>
      </c>
      <c r="C243" s="38" t="s">
        <v>1028</v>
      </c>
      <c r="D243" s="11"/>
      <c r="E243" s="19"/>
      <c r="F243" s="20"/>
      <c r="G243" s="23"/>
      <c r="H243" s="65"/>
      <c r="I243" s="74" t="str">
        <f>IF(J243="◄","◄",IF(J243="ok","►",""))</f>
        <v>◄</v>
      </c>
      <c r="J243" s="75" t="str">
        <f>IF(J244&gt;0,"OK","◄")</f>
        <v>◄</v>
      </c>
      <c r="K243" s="76" t="str">
        <f>IF(AND(L243="◄",M243="►"),"◄?►",IF(L243="◄","◄",IF(M243="►","►","")))</f>
        <v>◄</v>
      </c>
      <c r="L243" s="42" t="str">
        <f>IF(L244&gt;0,"","◄")</f>
        <v>◄</v>
      </c>
      <c r="M243" s="43" t="str">
        <f>IF(M244,"►","")</f>
        <v/>
      </c>
      <c r="N243" s="12">
        <v>37527</v>
      </c>
      <c r="O243" s="100"/>
      <c r="P243" s="8" t="str">
        <f>IF(P244&gt;0,"◄","")</f>
        <v>◄</v>
      </c>
      <c r="Q243" s="101" t="str">
        <f>IF(AND(L244="",M244&gt;0),"?",IF(SUM(Q244:Q245)&gt;0,"►",""))</f>
        <v/>
      </c>
      <c r="R243" s="81"/>
    </row>
    <row r="244" spans="1:18" x14ac:dyDescent="0.3">
      <c r="A244" t="e">
        <f>LOOKUP(B244,Blad1!A:A,Blad1!D:D)</f>
        <v>#N/A</v>
      </c>
      <c r="C244" s="22"/>
      <c r="D244" s="26" t="s">
        <v>575</v>
      </c>
      <c r="E244" s="44"/>
      <c r="F244" s="45"/>
      <c r="G244" s="27" t="s">
        <v>576</v>
      </c>
      <c r="H244" s="64" t="s">
        <v>430</v>
      </c>
      <c r="I244" s="77" t="str">
        <f>IF(J244&gt;0,"ok","◄")</f>
        <v>◄</v>
      </c>
      <c r="J244" s="78"/>
      <c r="K244" s="77" t="str">
        <f>IF(AND(L244="",M244&gt;0),"?",IF(L244="","◄",IF(M244&gt;=1,"►","")))</f>
        <v>◄</v>
      </c>
      <c r="L244" s="33"/>
      <c r="M244" s="34"/>
      <c r="N244" s="2"/>
      <c r="O244" s="102"/>
      <c r="P244" s="10">
        <f>IF(L244&gt;0,"",IF(I244="zie voorgaande rij","voir▲",IF(I244="zie volgende rijen","zie▼",1)))</f>
        <v>1</v>
      </c>
      <c r="Q244" s="103" t="str">
        <f>IF(M244&gt;0,M244,IF(I244="zie voorgaande rij","voir▲",IF(I244="zie volgende rijen","zie▼","")))</f>
        <v/>
      </c>
      <c r="R244" s="81"/>
    </row>
    <row r="245" spans="1:18" ht="15" x14ac:dyDescent="0.3">
      <c r="A245" t="str">
        <f>LOOKUP(B245,Blad1!A:A,Blad1!D:D)</f>
        <v>3097 - Jean Rey (1902-1983) - Timbre de V10-3097</v>
      </c>
      <c r="B245">
        <f>B243+1</f>
        <v>119</v>
      </c>
      <c r="C245" s="38" t="s">
        <v>1029</v>
      </c>
      <c r="D245" s="11"/>
      <c r="E245" s="19"/>
      <c r="F245" s="20"/>
      <c r="G245" s="23"/>
      <c r="H245" s="65"/>
      <c r="I245" s="70"/>
      <c r="J245" s="89" t="str">
        <f>RIGHT(G244,13)</f>
        <v xml:space="preserve">N°. 5 / 2002 </v>
      </c>
      <c r="K245" s="70"/>
      <c r="L245" s="104"/>
      <c r="M245" s="104"/>
      <c r="N245" s="12">
        <v>37527</v>
      </c>
      <c r="O245" s="102"/>
      <c r="P245" s="102"/>
      <c r="Q245" s="110"/>
      <c r="R245" s="81"/>
    </row>
    <row r="246" spans="1:18" ht="15" thickBot="1" x14ac:dyDescent="0.35">
      <c r="A246" t="e">
        <f>LOOKUP(B246,Blad1!A:A,Blad1!D:D)</f>
        <v>#N/A</v>
      </c>
      <c r="C246" s="22"/>
      <c r="D246" s="26" t="s">
        <v>577</v>
      </c>
      <c r="E246" s="44"/>
      <c r="F246" s="45"/>
      <c r="G246" s="27" t="s">
        <v>576</v>
      </c>
      <c r="H246" s="64" t="s">
        <v>430</v>
      </c>
      <c r="I246" s="70"/>
      <c r="J246" s="79"/>
      <c r="K246" s="70"/>
      <c r="L246" s="136" t="s">
        <v>451</v>
      </c>
      <c r="M246" s="137"/>
      <c r="N246" s="52"/>
      <c r="O246" s="102"/>
      <c r="P246" s="14" t="s">
        <v>450</v>
      </c>
      <c r="Q246" s="106" t="s">
        <v>450</v>
      </c>
      <c r="R246" s="81"/>
    </row>
    <row r="247" spans="1:18" ht="31.8" customHeight="1" x14ac:dyDescent="0.3">
      <c r="A247" t="str">
        <f>LOOKUP(B247,Blad1!A:A,Blad1!D:D)</f>
        <v>3098 / 3100 - Joyeux anniversaire Princesse Elisabeth - Timbre N° 3098 du V10-3098 - Timbre N° 3099 du V20-3099 - Timbre N° 3100 du bloc BL97</v>
      </c>
      <c r="B247">
        <f>B245+1</f>
        <v>120</v>
      </c>
      <c r="C247" s="138" t="s">
        <v>1030</v>
      </c>
      <c r="D247" s="139"/>
      <c r="E247" s="139"/>
      <c r="F247" s="139"/>
      <c r="G247" s="139"/>
      <c r="H247" s="57"/>
      <c r="I247" s="70"/>
      <c r="J247" s="79"/>
      <c r="K247" s="70"/>
      <c r="L247" s="104"/>
      <c r="M247" s="104"/>
      <c r="N247" s="12">
        <v>37554</v>
      </c>
      <c r="O247" s="102"/>
      <c r="P247" s="102"/>
      <c r="Q247" s="110"/>
      <c r="R247" s="81"/>
    </row>
    <row r="248" spans="1:18" ht="15" thickBot="1" x14ac:dyDescent="0.35">
      <c r="A248" t="e">
        <f>LOOKUP(B248,Blad1!A:A,Blad1!D:D)</f>
        <v>#N/A</v>
      </c>
      <c r="C248" s="22"/>
      <c r="D248" s="26" t="s">
        <v>578</v>
      </c>
      <c r="E248" s="44"/>
      <c r="F248" s="45"/>
      <c r="G248" s="27" t="s">
        <v>579</v>
      </c>
      <c r="H248" s="64" t="s">
        <v>430</v>
      </c>
      <c r="I248" s="70"/>
      <c r="J248" s="79"/>
      <c r="K248" s="70"/>
      <c r="L248" s="136" t="s">
        <v>451</v>
      </c>
      <c r="M248" s="137"/>
      <c r="N248" s="52"/>
      <c r="O248" s="102"/>
      <c r="P248" s="14" t="s">
        <v>450</v>
      </c>
      <c r="Q248" s="106" t="s">
        <v>450</v>
      </c>
      <c r="R248" s="81"/>
    </row>
    <row r="249" spans="1:18" ht="15" x14ac:dyDescent="0.3">
      <c r="A249" t="str">
        <f>LOOKUP(B249,Blad1!A:A,Blad1!D:D)</f>
        <v>3101 / 3110 - Noël et Nouvel An - Timbres du bloc BL98</v>
      </c>
      <c r="B249">
        <f>B247+1</f>
        <v>121</v>
      </c>
      <c r="C249" s="38" t="s">
        <v>1031</v>
      </c>
      <c r="D249" s="11"/>
      <c r="E249" s="19"/>
      <c r="F249" s="20"/>
      <c r="G249" s="23"/>
      <c r="H249" s="65"/>
      <c r="I249" s="70"/>
      <c r="J249" s="79"/>
      <c r="K249" s="70"/>
      <c r="L249" s="104"/>
      <c r="M249" s="104"/>
      <c r="N249" s="12">
        <v>37555</v>
      </c>
      <c r="O249" s="102"/>
      <c r="P249" s="102"/>
      <c r="Q249" s="110"/>
      <c r="R249" s="81"/>
    </row>
    <row r="250" spans="1:18" ht="15" thickBot="1" x14ac:dyDescent="0.35">
      <c r="A250" t="e">
        <f>LOOKUP(B250,Blad1!A:A,Blad1!D:D)</f>
        <v>#N/A</v>
      </c>
      <c r="C250" s="22"/>
      <c r="D250" s="26" t="s">
        <v>580</v>
      </c>
      <c r="E250" s="44"/>
      <c r="F250" s="45"/>
      <c r="G250" s="27" t="s">
        <v>576</v>
      </c>
      <c r="H250" s="64" t="s">
        <v>430</v>
      </c>
      <c r="I250" s="70"/>
      <c r="J250" s="79"/>
      <c r="K250" s="70"/>
      <c r="L250" s="136" t="s">
        <v>451</v>
      </c>
      <c r="M250" s="137"/>
      <c r="N250" s="52"/>
      <c r="O250" s="102"/>
      <c r="P250" s="14" t="s">
        <v>450</v>
      </c>
      <c r="Q250" s="106" t="s">
        <v>450</v>
      </c>
      <c r="R250" s="81"/>
    </row>
    <row r="251" spans="1:18" ht="15" x14ac:dyDescent="0.3">
      <c r="A251" t="str">
        <f>LOOKUP(B251,Blad1!A:A,Blad1!D:D)</f>
        <v>3101 / 3110 - Noël et Nouvel An - Bloc BL98</v>
      </c>
      <c r="B251">
        <f>B249+1</f>
        <v>122</v>
      </c>
      <c r="C251" s="38" t="s">
        <v>1037</v>
      </c>
      <c r="D251" s="11"/>
      <c r="E251" s="19"/>
      <c r="F251" s="20"/>
      <c r="G251" s="23"/>
      <c r="H251" s="65"/>
      <c r="I251" s="70"/>
      <c r="J251" s="79"/>
      <c r="K251" s="70"/>
      <c r="L251" s="104"/>
      <c r="M251" s="104"/>
      <c r="N251" s="12">
        <v>37555</v>
      </c>
      <c r="O251" s="102"/>
      <c r="P251" s="102"/>
      <c r="Q251" s="110"/>
      <c r="R251" s="81"/>
    </row>
    <row r="252" spans="1:18" ht="15" thickBot="1" x14ac:dyDescent="0.35">
      <c r="A252" t="e">
        <f>LOOKUP(B252,Blad1!A:A,Blad1!D:D)</f>
        <v>#N/A</v>
      </c>
      <c r="C252" s="22"/>
      <c r="D252" s="26" t="s">
        <v>580</v>
      </c>
      <c r="E252" s="44"/>
      <c r="F252" s="45"/>
      <c r="G252" s="27" t="s">
        <v>576</v>
      </c>
      <c r="H252" s="64" t="s">
        <v>430</v>
      </c>
      <c r="I252" s="70"/>
      <c r="J252" s="79"/>
      <c r="K252" s="70"/>
      <c r="L252" s="136" t="s">
        <v>451</v>
      </c>
      <c r="M252" s="137"/>
      <c r="N252" s="52"/>
      <c r="O252" s="102"/>
      <c r="P252" s="14" t="s">
        <v>450</v>
      </c>
      <c r="Q252" s="106" t="s">
        <v>450</v>
      </c>
      <c r="R252" s="81"/>
    </row>
    <row r="253" spans="1:18" ht="15" x14ac:dyDescent="0.3">
      <c r="A253" t="str">
        <f>LOOKUP(B253,Blad1!A:A,Blad1!D:D)</f>
        <v>3111 / 3130 - Un voyage à travers le 20e siècle en 80 timbres (4ème partie) - Timbres du bloc BL99</v>
      </c>
      <c r="B253">
        <f>B251+1</f>
        <v>123</v>
      </c>
      <c r="C253" s="38" t="s">
        <v>1032</v>
      </c>
      <c r="D253" s="11"/>
      <c r="E253" s="19"/>
      <c r="F253" s="20"/>
      <c r="G253" s="23"/>
      <c r="H253" s="65"/>
      <c r="I253" s="70"/>
      <c r="J253" s="79"/>
      <c r="K253" s="70"/>
      <c r="L253" s="104"/>
      <c r="M253" s="104"/>
      <c r="N253" s="12">
        <v>37555</v>
      </c>
      <c r="O253" s="102"/>
      <c r="P253" s="102"/>
      <c r="Q253" s="110"/>
      <c r="R253" s="81"/>
    </row>
    <row r="254" spans="1:18" ht="15" thickBot="1" x14ac:dyDescent="0.35">
      <c r="A254" t="e">
        <f>LOOKUP(B254,Blad1!A:A,Blad1!D:D)</f>
        <v>#N/A</v>
      </c>
      <c r="C254" s="22"/>
      <c r="D254" s="26" t="s">
        <v>581</v>
      </c>
      <c r="E254" s="44"/>
      <c r="F254" s="45"/>
      <c r="G254" s="27" t="s">
        <v>576</v>
      </c>
      <c r="H254" s="64" t="s">
        <v>430</v>
      </c>
      <c r="I254" s="70"/>
      <c r="J254" s="79"/>
      <c r="K254" s="70"/>
      <c r="L254" s="136" t="s">
        <v>451</v>
      </c>
      <c r="M254" s="137"/>
      <c r="N254" s="52"/>
      <c r="O254" s="102"/>
      <c r="P254" s="14" t="s">
        <v>450</v>
      </c>
      <c r="Q254" s="106" t="s">
        <v>450</v>
      </c>
      <c r="R254" s="81"/>
    </row>
    <row r="255" spans="1:18" ht="15.6" thickBot="1" x14ac:dyDescent="0.35">
      <c r="A255" t="str">
        <f>LOOKUP(B255,Blad1!A:A,Blad1!D:D)</f>
        <v>3131 / 3134 - Royal Effigie Albert II - Timbre N° 3132 de V10-3132; timbre N° 3133 de V10-3133</v>
      </c>
      <c r="B255">
        <f>B253+1</f>
        <v>124</v>
      </c>
      <c r="C255" s="38" t="s">
        <v>1033</v>
      </c>
      <c r="D255" s="11"/>
      <c r="E255" s="19"/>
      <c r="F255" s="20"/>
      <c r="G255" s="23"/>
      <c r="H255" s="65"/>
      <c r="I255" s="70"/>
      <c r="J255" s="79"/>
      <c r="K255" s="70"/>
      <c r="L255" s="42" t="str">
        <f>IF(L256&gt;0,"","◄")</f>
        <v>◄</v>
      </c>
      <c r="M255" s="43" t="str">
        <f>IF(M256,"►","")</f>
        <v/>
      </c>
      <c r="N255" s="12">
        <v>37564</v>
      </c>
      <c r="O255" s="100"/>
      <c r="P255" s="8" t="str">
        <f>IF(SUM(P256:P257)&gt;0,"◄","")</f>
        <v>◄</v>
      </c>
      <c r="Q255" s="101" t="str">
        <f>IF(AND(L256="",M256&gt;0),"?",IF(SUM(Q256:Q257)&gt;0,"►",""))</f>
        <v/>
      </c>
      <c r="R255" s="81"/>
    </row>
    <row r="256" spans="1:18" x14ac:dyDescent="0.3">
      <c r="A256" t="e">
        <f>LOOKUP(B256,Blad1!A:A,Blad1!D:D)</f>
        <v>#N/A</v>
      </c>
      <c r="C256" s="22"/>
      <c r="D256" s="26" t="s">
        <v>582</v>
      </c>
      <c r="E256" s="44"/>
      <c r="F256" s="45"/>
      <c r="G256" s="27" t="s">
        <v>583</v>
      </c>
      <c r="H256" s="64" t="s">
        <v>430</v>
      </c>
      <c r="I256" s="70"/>
      <c r="J256" s="79"/>
      <c r="K256" s="70"/>
      <c r="L256" s="33"/>
      <c r="M256" s="34"/>
      <c r="N256" s="2"/>
      <c r="O256" s="102"/>
      <c r="P256" s="10">
        <f>IF(L256&gt;0,"",IF(I256="zie voorgaande rij","voir▲",IF(I256="zie volgende rijen","zie▼",1)))</f>
        <v>1</v>
      </c>
      <c r="Q256" s="103" t="str">
        <f>IF(M256&gt;0,M256,IF(I256="zie voorgaande rij","voir▲",IF(I256="zie volgende rijen","zie▼","")))</f>
        <v/>
      </c>
      <c r="R256" s="81"/>
    </row>
    <row r="257" spans="1:18" ht="15" x14ac:dyDescent="0.3">
      <c r="A257" t="str">
        <f>LOOKUP(B257,Blad1!A:A,Blad1!D:D)</f>
        <v>3135 / 3140 - Oiseaux - Timbre N° 3135 de V10-3135</v>
      </c>
      <c r="B257">
        <f>B255+1</f>
        <v>125</v>
      </c>
      <c r="C257" s="38" t="s">
        <v>1034</v>
      </c>
      <c r="D257" s="11"/>
      <c r="E257" s="19"/>
      <c r="F257" s="20"/>
      <c r="G257" s="23"/>
      <c r="H257" s="65"/>
      <c r="I257" s="70"/>
      <c r="J257" s="79"/>
      <c r="K257" s="70"/>
      <c r="L257" s="104"/>
      <c r="M257" s="104"/>
      <c r="N257" s="12">
        <v>37564</v>
      </c>
      <c r="O257" s="102"/>
      <c r="P257" s="102"/>
      <c r="Q257" s="110"/>
      <c r="R257" s="81"/>
    </row>
    <row r="258" spans="1:18" ht="15" thickBot="1" x14ac:dyDescent="0.35">
      <c r="A258" t="e">
        <f>LOOKUP(B258,Blad1!A:A,Blad1!D:D)</f>
        <v>#N/A</v>
      </c>
      <c r="C258" s="22"/>
      <c r="D258" s="26" t="s">
        <v>584</v>
      </c>
      <c r="E258" s="44"/>
      <c r="F258" s="45"/>
      <c r="G258" s="27" t="s">
        <v>583</v>
      </c>
      <c r="H258" s="64" t="s">
        <v>430</v>
      </c>
      <c r="I258" s="70"/>
      <c r="J258" s="79"/>
      <c r="K258" s="70"/>
      <c r="L258" s="136" t="s">
        <v>451</v>
      </c>
      <c r="M258" s="137"/>
      <c r="N258" s="52"/>
      <c r="O258" s="102"/>
      <c r="P258" s="14" t="s">
        <v>450</v>
      </c>
      <c r="Q258" s="106" t="s">
        <v>450</v>
      </c>
      <c r="R258" s="81"/>
    </row>
    <row r="259" spans="1:18" ht="15" x14ac:dyDescent="0.3">
      <c r="A259" t="str">
        <f>LOOKUP(B259,Blad1!A:A,Blad1!D:D)</f>
        <v xml:space="preserve">3141 - Fleurs : Crocus Vernus - Timbres autocollants (pas d'empreinte de valeur : 0,49 €): Carnet B41. </v>
      </c>
      <c r="B259">
        <f>B257+1</f>
        <v>126</v>
      </c>
      <c r="C259" s="38" t="s">
        <v>1035</v>
      </c>
      <c r="D259" s="11"/>
      <c r="E259" s="19"/>
      <c r="F259" s="20"/>
      <c r="G259" s="23"/>
      <c r="H259" s="65"/>
      <c r="I259" s="70"/>
      <c r="J259" s="79"/>
      <c r="K259" s="70"/>
      <c r="L259" s="104"/>
      <c r="M259" s="104"/>
      <c r="N259" s="12">
        <v>37564</v>
      </c>
      <c r="O259" s="102"/>
      <c r="P259" s="102"/>
      <c r="Q259" s="110"/>
      <c r="R259" s="81"/>
    </row>
    <row r="260" spans="1:18" ht="15" thickBot="1" x14ac:dyDescent="0.35">
      <c r="A260" t="e">
        <f>LOOKUP(B260,Blad1!A:A,Blad1!D:D)</f>
        <v>#N/A</v>
      </c>
      <c r="C260" s="22"/>
      <c r="D260" s="26" t="s">
        <v>585</v>
      </c>
      <c r="E260" s="44"/>
      <c r="F260" s="45"/>
      <c r="G260" s="27" t="s">
        <v>583</v>
      </c>
      <c r="H260" s="64" t="s">
        <v>430</v>
      </c>
      <c r="I260" s="70"/>
      <c r="J260" s="79"/>
      <c r="K260" s="70"/>
      <c r="L260" s="136" t="s">
        <v>451</v>
      </c>
      <c r="M260" s="137"/>
      <c r="N260" s="52"/>
      <c r="O260" s="102"/>
      <c r="P260" s="14" t="s">
        <v>450</v>
      </c>
      <c r="Q260" s="106" t="s">
        <v>450</v>
      </c>
      <c r="R260" s="81"/>
    </row>
    <row r="261" spans="1:18" ht="30" customHeight="1" x14ac:dyDescent="0.3">
      <c r="A261" t="str">
        <f>LOOKUP(B261,Blad1!A:A,Blad1!D:D)</f>
        <v>3142 - Fleurs : Crocus Vernus - Timbres en roulleaux : boîte de 100 timbres. (pas d'empreinte de valeur : valeur 0,49 €)</v>
      </c>
      <c r="B261">
        <f>B259+1</f>
        <v>127</v>
      </c>
      <c r="C261" s="138" t="s">
        <v>1334</v>
      </c>
      <c r="D261" s="139"/>
      <c r="E261" s="139"/>
      <c r="F261" s="139"/>
      <c r="G261" s="139"/>
      <c r="H261" s="57"/>
      <c r="I261" s="70"/>
      <c r="J261" s="79"/>
      <c r="K261" s="70"/>
      <c r="L261" s="104"/>
      <c r="M261" s="104"/>
      <c r="N261" s="12">
        <v>37564</v>
      </c>
      <c r="O261" s="102"/>
      <c r="P261" s="102"/>
      <c r="Q261" s="110"/>
      <c r="R261" s="81"/>
    </row>
    <row r="262" spans="1:18" ht="15" thickBot="1" x14ac:dyDescent="0.35">
      <c r="A262" t="e">
        <f>LOOKUP(B262,Blad1!A:A,Blad1!D:D)</f>
        <v>#N/A</v>
      </c>
      <c r="C262" s="22"/>
      <c r="D262" s="26" t="s">
        <v>586</v>
      </c>
      <c r="E262" s="44"/>
      <c r="F262" s="45"/>
      <c r="G262" s="27" t="s">
        <v>583</v>
      </c>
      <c r="H262" s="64" t="s">
        <v>430</v>
      </c>
      <c r="I262" s="70"/>
      <c r="J262" s="79"/>
      <c r="K262" s="70"/>
      <c r="L262" s="136" t="s">
        <v>451</v>
      </c>
      <c r="M262" s="137"/>
      <c r="N262" s="52"/>
      <c r="O262" s="102"/>
      <c r="P262" s="14" t="s">
        <v>450</v>
      </c>
      <c r="Q262" s="106" t="s">
        <v>450</v>
      </c>
      <c r="R262" s="81"/>
    </row>
    <row r="263" spans="1:18" ht="15" x14ac:dyDescent="0.3">
      <c r="A263" t="str">
        <f>LOOKUP(B263,Blad1!A:A,Blad1!D:D)</f>
        <v>3143 - Timbre de deuil - type N° 3045 mais en version Prior.  (pas d'empreinte de valeur : valeur 0,49 €)</v>
      </c>
      <c r="B263">
        <f>B261+1</f>
        <v>128</v>
      </c>
      <c r="C263" s="38" t="s">
        <v>1335</v>
      </c>
      <c r="D263" s="11"/>
      <c r="E263" s="19"/>
      <c r="F263" s="20"/>
      <c r="G263" s="23"/>
      <c r="H263" s="65"/>
      <c r="I263" s="70"/>
      <c r="J263" s="79"/>
      <c r="K263" s="70"/>
      <c r="L263" s="104"/>
      <c r="M263" s="104"/>
      <c r="N263" s="12">
        <v>37600</v>
      </c>
      <c r="O263" s="102"/>
      <c r="P263" s="102"/>
      <c r="Q263" s="110"/>
      <c r="R263" s="81"/>
    </row>
    <row r="264" spans="1:18" ht="15" thickBot="1" x14ac:dyDescent="0.35">
      <c r="A264" t="e">
        <f>LOOKUP(B264,Blad1!A:A,Blad1!D:D)</f>
        <v>#N/A</v>
      </c>
      <c r="C264" s="22"/>
      <c r="D264" s="26" t="s">
        <v>587</v>
      </c>
      <c r="E264" s="44"/>
      <c r="F264" s="45"/>
      <c r="G264" s="27" t="s">
        <v>583</v>
      </c>
      <c r="H264" s="64" t="s">
        <v>430</v>
      </c>
      <c r="I264" s="70"/>
      <c r="J264" s="79"/>
      <c r="K264" s="70"/>
      <c r="L264" s="136" t="s">
        <v>451</v>
      </c>
      <c r="M264" s="137"/>
      <c r="N264" s="52"/>
      <c r="O264" s="102"/>
      <c r="P264" s="14" t="s">
        <v>450</v>
      </c>
      <c r="Q264" s="106" t="s">
        <v>450</v>
      </c>
      <c r="R264" s="81"/>
    </row>
    <row r="265" spans="1:18" ht="15.6" thickBot="1" x14ac:dyDescent="0.35">
      <c r="A265" t="str">
        <f>LOOKUP(B265,Blad1!A:A,Blad1!D:D)</f>
        <v>3144 /3145 - Marc Sleen 80 ans - Timbre N° 3144 de V10-3144 -  timbre N° 3145 du bloc BL100</v>
      </c>
      <c r="B265">
        <f>B263+1</f>
        <v>129</v>
      </c>
      <c r="C265" s="38" t="s">
        <v>1336</v>
      </c>
      <c r="D265" s="11"/>
      <c r="E265" s="19"/>
      <c r="F265" s="20"/>
      <c r="G265" s="23"/>
      <c r="H265" s="65"/>
      <c r="I265" s="74" t="str">
        <f>IF(J265="◄","◄",IF(J265="ok","►",""))</f>
        <v>◄</v>
      </c>
      <c r="J265" s="75" t="str">
        <f>IF(J266&gt;0,"OK","◄")</f>
        <v>◄</v>
      </c>
      <c r="K265" s="76" t="str">
        <f>IF(AND(L265="◄",M265="►"),"◄?►",IF(L265="◄","◄",IF(M265="►","►","")))</f>
        <v>◄</v>
      </c>
      <c r="L265" s="42" t="str">
        <f>IF(L266&gt;0,"","◄")</f>
        <v>◄</v>
      </c>
      <c r="M265" s="43" t="str">
        <f>IF(M266,"►","")</f>
        <v/>
      </c>
      <c r="N265" s="12">
        <v>37620</v>
      </c>
      <c r="O265" s="100"/>
      <c r="P265" s="8" t="str">
        <f>IF(P266&gt;0,"◄","")</f>
        <v>◄</v>
      </c>
      <c r="Q265" s="101" t="str">
        <f>IF(AND(L266="",M266&gt;0),"?",IF(SUM(Q266:Q267)&gt;0,"►",""))</f>
        <v/>
      </c>
      <c r="R265" s="81"/>
    </row>
    <row r="266" spans="1:18" x14ac:dyDescent="0.3">
      <c r="A266" t="e">
        <f>LOOKUP(B266,Blad1!A:A,Blad1!D:D)</f>
        <v>#N/A</v>
      </c>
      <c r="C266" s="22"/>
      <c r="D266" s="26" t="s">
        <v>588</v>
      </c>
      <c r="E266" s="44"/>
      <c r="F266" s="45"/>
      <c r="G266" s="27" t="s">
        <v>589</v>
      </c>
      <c r="H266" s="64" t="s">
        <v>430</v>
      </c>
      <c r="I266" s="77" t="str">
        <f>IF(J266&gt;0,"ok","◄")</f>
        <v>◄</v>
      </c>
      <c r="J266" s="78"/>
      <c r="K266" s="77" t="str">
        <f>IF(AND(L266="",M266&gt;0),"?",IF(L266="","◄",IF(M266&gt;=1,"►","")))</f>
        <v>◄</v>
      </c>
      <c r="L266" s="33"/>
      <c r="M266" s="34"/>
      <c r="N266" s="2"/>
      <c r="O266" s="102"/>
      <c r="P266" s="10">
        <f>IF(L266&gt;0,"",IF(I266="zie voorgaande rij","voir▲",IF(I266="zie volgende rijen","zie▼",1)))</f>
        <v>1</v>
      </c>
      <c r="Q266" s="103" t="str">
        <f>IF(M266&gt;0,M266,IF(I266="zie voorgaande rij","voir▲",IF(I266="zie volgende rijen","zie▼","")))</f>
        <v/>
      </c>
      <c r="R266" s="81"/>
    </row>
    <row r="267" spans="1:18" ht="30" customHeight="1" x14ac:dyDescent="0.3">
      <c r="A267" t="str">
        <f>LOOKUP(B267,Blad1!A:A,Blad1!D:D)</f>
        <v>3146 / 3148 - Le monde d'Henry van de Velde - Timbres N° 3146 / 3148 de V10-3146 / V10-3147 / V10-3148 &amp; timbre N° 3149 du bloc BL101</v>
      </c>
      <c r="B267">
        <f>B265+1</f>
        <v>130</v>
      </c>
      <c r="C267" s="138" t="s">
        <v>1075</v>
      </c>
      <c r="D267" s="139"/>
      <c r="E267" s="139"/>
      <c r="F267" s="139"/>
      <c r="G267" s="139"/>
      <c r="H267" s="57"/>
      <c r="I267" s="70"/>
      <c r="J267" s="89" t="str">
        <f>RIGHT(G266,13)</f>
        <v xml:space="preserve">N°. 1 / 2003 </v>
      </c>
      <c r="K267" s="70"/>
      <c r="L267" s="104"/>
      <c r="M267" s="104"/>
      <c r="N267" s="12">
        <v>37644</v>
      </c>
      <c r="O267" s="102"/>
      <c r="P267" s="102"/>
      <c r="Q267" s="110"/>
      <c r="R267" s="81"/>
    </row>
    <row r="268" spans="1:18" ht="15" thickBot="1" x14ac:dyDescent="0.35">
      <c r="A268" t="e">
        <f>LOOKUP(B268,Blad1!A:A,Blad1!D:D)</f>
        <v>#N/A</v>
      </c>
      <c r="C268" s="22"/>
      <c r="D268" s="26" t="s">
        <v>590</v>
      </c>
      <c r="E268" s="44"/>
      <c r="F268" s="45"/>
      <c r="G268" s="27" t="s">
        <v>589</v>
      </c>
      <c r="H268" s="64" t="s">
        <v>430</v>
      </c>
      <c r="I268" s="70"/>
      <c r="J268" s="79"/>
      <c r="K268" s="70"/>
      <c r="L268" s="136" t="s">
        <v>451</v>
      </c>
      <c r="M268" s="137"/>
      <c r="N268" s="52"/>
      <c r="O268" s="102"/>
      <c r="P268" s="14" t="s">
        <v>450</v>
      </c>
      <c r="Q268" s="106" t="s">
        <v>450</v>
      </c>
      <c r="R268" s="81"/>
    </row>
    <row r="269" spans="1:18" ht="15" x14ac:dyDescent="0.3">
      <c r="A269" t="str">
        <f>LOOKUP(B269,Blad1!A:A,Blad1!D:D)</f>
        <v>3149 - Le monde d'Henry van de Velde -  bloc BL101</v>
      </c>
      <c r="B269">
        <f>B267+1</f>
        <v>131</v>
      </c>
      <c r="C269" s="38" t="s">
        <v>1076</v>
      </c>
      <c r="D269" s="11"/>
      <c r="E269" s="19"/>
      <c r="F269" s="20"/>
      <c r="G269" s="23"/>
      <c r="H269" s="65"/>
      <c r="I269" s="70"/>
      <c r="J269" s="79"/>
      <c r="K269" s="70"/>
      <c r="L269" s="104"/>
      <c r="M269" s="104"/>
      <c r="N269" s="12">
        <v>37644</v>
      </c>
      <c r="O269" s="102"/>
      <c r="P269" s="102"/>
      <c r="Q269" s="110"/>
      <c r="R269" s="81"/>
    </row>
    <row r="270" spans="1:18" ht="15" thickBot="1" x14ac:dyDescent="0.35">
      <c r="A270" t="e">
        <f>LOOKUP(B270,Blad1!A:A,Blad1!D:D)</f>
        <v>#N/A</v>
      </c>
      <c r="C270" s="22"/>
      <c r="D270" s="26" t="s">
        <v>590</v>
      </c>
      <c r="E270" s="44"/>
      <c r="F270" s="45"/>
      <c r="G270" s="27" t="s">
        <v>589</v>
      </c>
      <c r="H270" s="64" t="s">
        <v>430</v>
      </c>
      <c r="I270" s="70"/>
      <c r="J270" s="79"/>
      <c r="K270" s="70"/>
      <c r="L270" s="136" t="s">
        <v>451</v>
      </c>
      <c r="M270" s="137"/>
      <c r="N270" s="52"/>
      <c r="O270" s="102"/>
      <c r="P270" s="14" t="s">
        <v>450</v>
      </c>
      <c r="Q270" s="106" t="s">
        <v>450</v>
      </c>
      <c r="R270" s="81"/>
    </row>
    <row r="271" spans="1:18" ht="15" x14ac:dyDescent="0.3">
      <c r="A271" t="str">
        <f>LOOKUP(B271,Blad1!A:A,Blad1!D:D)</f>
        <v>3150 / 3155 - Coup de coeur pour ... - Timbres de F3150/55</v>
      </c>
      <c r="B271">
        <f>B269+1</f>
        <v>132</v>
      </c>
      <c r="C271" s="38" t="s">
        <v>1038</v>
      </c>
      <c r="D271" s="11"/>
      <c r="E271" s="19"/>
      <c r="F271" s="20"/>
      <c r="G271" s="23"/>
      <c r="H271" s="65"/>
      <c r="I271" s="70"/>
      <c r="J271" s="79"/>
      <c r="K271" s="70"/>
      <c r="L271" s="104"/>
      <c r="M271" s="104"/>
      <c r="N271" s="12">
        <v>37646</v>
      </c>
      <c r="O271" s="102"/>
      <c r="P271" s="102"/>
      <c r="Q271" s="110"/>
      <c r="R271" s="81"/>
    </row>
    <row r="272" spans="1:18" ht="15" thickBot="1" x14ac:dyDescent="0.35">
      <c r="A272" t="e">
        <f>LOOKUP(B272,Blad1!A:A,Blad1!D:D)</f>
        <v>#N/A</v>
      </c>
      <c r="C272" s="22"/>
      <c r="D272" s="26" t="s">
        <v>591</v>
      </c>
      <c r="E272" s="44"/>
      <c r="F272" s="45"/>
      <c r="G272" s="27" t="s">
        <v>589</v>
      </c>
      <c r="H272" s="64" t="s">
        <v>430</v>
      </c>
      <c r="I272" s="70"/>
      <c r="J272" s="79"/>
      <c r="K272" s="70"/>
      <c r="L272" s="136" t="s">
        <v>451</v>
      </c>
      <c r="M272" s="137"/>
      <c r="N272" s="52"/>
      <c r="O272" s="102"/>
      <c r="P272" s="14" t="s">
        <v>450</v>
      </c>
      <c r="Q272" s="106" t="s">
        <v>450</v>
      </c>
      <c r="R272" s="81"/>
    </row>
    <row r="273" spans="1:18" ht="15" x14ac:dyDescent="0.3">
      <c r="A273">
        <f>LOOKUP(B273,Blad1!A:A,Blad1!D:D)</f>
        <v>0</v>
      </c>
      <c r="B273">
        <f>B271+1</f>
        <v>133</v>
      </c>
      <c r="C273" s="38">
        <v>0</v>
      </c>
      <c r="D273" s="11"/>
      <c r="E273" s="19"/>
      <c r="F273" s="20"/>
      <c r="G273" s="23"/>
      <c r="H273" s="65"/>
      <c r="I273" s="70"/>
      <c r="J273" s="79"/>
      <c r="K273" s="70"/>
      <c r="L273" s="104"/>
      <c r="M273" s="104"/>
      <c r="N273" s="12">
        <v>37644</v>
      </c>
      <c r="O273" s="102"/>
      <c r="P273" s="102"/>
      <c r="Q273" s="110"/>
      <c r="R273" s="81"/>
    </row>
    <row r="274" spans="1:18" ht="15" thickBot="1" x14ac:dyDescent="0.35">
      <c r="A274" t="e">
        <f>LOOKUP(B274,Blad1!A:A,Blad1!D:D)</f>
        <v>#N/A</v>
      </c>
      <c r="C274" s="22"/>
      <c r="D274" s="26" t="s">
        <v>591</v>
      </c>
      <c r="E274" s="44"/>
      <c r="F274" s="45"/>
      <c r="G274" s="27" t="s">
        <v>589</v>
      </c>
      <c r="H274" s="64" t="s">
        <v>430</v>
      </c>
      <c r="I274" s="70"/>
      <c r="J274" s="79"/>
      <c r="K274" s="70"/>
      <c r="L274" s="136" t="s">
        <v>451</v>
      </c>
      <c r="M274" s="137"/>
      <c r="N274" s="52"/>
      <c r="O274" s="102"/>
      <c r="P274" s="14" t="s">
        <v>450</v>
      </c>
      <c r="Q274" s="106" t="s">
        <v>450</v>
      </c>
      <c r="R274" s="81"/>
    </row>
    <row r="275" spans="1:18" ht="15" x14ac:dyDescent="0.3">
      <c r="A275" t="str">
        <f>LOOKUP(B275,Blad1!A:A,Blad1!D:D)</f>
        <v>3156 - Hector Berlioz - Timbre de V10-3156</v>
      </c>
      <c r="B275">
        <f>B273+1</f>
        <v>134</v>
      </c>
      <c r="C275" s="38" t="s">
        <v>1041</v>
      </c>
      <c r="D275" s="11"/>
      <c r="E275" s="19"/>
      <c r="F275" s="20"/>
      <c r="G275" s="23"/>
      <c r="H275" s="65"/>
      <c r="I275" s="70"/>
      <c r="J275" s="79"/>
      <c r="K275" s="70"/>
      <c r="L275" s="104"/>
      <c r="M275" s="104"/>
      <c r="N275" s="12">
        <v>37674</v>
      </c>
      <c r="O275" s="102"/>
      <c r="P275" s="102"/>
      <c r="Q275" s="110"/>
      <c r="R275" s="81"/>
    </row>
    <row r="276" spans="1:18" ht="15" thickBot="1" x14ac:dyDescent="0.35">
      <c r="A276" t="e">
        <f>LOOKUP(B276,Blad1!A:A,Blad1!D:D)</f>
        <v>#N/A</v>
      </c>
      <c r="C276" s="22"/>
      <c r="D276" s="26" t="s">
        <v>592</v>
      </c>
      <c r="E276" s="44"/>
      <c r="F276" s="45"/>
      <c r="G276" s="27" t="s">
        <v>589</v>
      </c>
      <c r="H276" s="64" t="s">
        <v>430</v>
      </c>
      <c r="I276" s="70"/>
      <c r="J276" s="79"/>
      <c r="K276" s="70"/>
      <c r="L276" s="136" t="s">
        <v>451</v>
      </c>
      <c r="M276" s="137"/>
      <c r="N276" s="52"/>
      <c r="O276" s="102"/>
      <c r="P276" s="14" t="s">
        <v>450</v>
      </c>
      <c r="Q276" s="106" t="s">
        <v>450</v>
      </c>
      <c r="R276" s="81"/>
    </row>
    <row r="277" spans="1:18" ht="15" x14ac:dyDescent="0.3">
      <c r="A277" t="str">
        <f>LOOKUP(B277,Blad1!A:A,Blad1!D:D)</f>
        <v>3157 / 3158 - Jeux Folkloriques - Timbres N° 3157 / 3158 de V10-3157 &amp; V10-3158</v>
      </c>
      <c r="B277">
        <f>B275+1</f>
        <v>135</v>
      </c>
      <c r="C277" s="38" t="s">
        <v>1042</v>
      </c>
      <c r="D277" s="11"/>
      <c r="E277" s="19"/>
      <c r="F277" s="20"/>
      <c r="G277" s="23"/>
      <c r="H277" s="65"/>
      <c r="I277" s="70"/>
      <c r="J277" s="79"/>
      <c r="K277" s="70"/>
      <c r="L277" s="104"/>
      <c r="M277" s="104"/>
      <c r="N277" s="12">
        <v>37674</v>
      </c>
      <c r="O277" s="102"/>
      <c r="P277" s="102"/>
      <c r="Q277" s="110"/>
      <c r="R277" s="81"/>
    </row>
    <row r="278" spans="1:18" ht="15" thickBot="1" x14ac:dyDescent="0.35">
      <c r="A278" t="e">
        <f>LOOKUP(B278,Blad1!A:A,Blad1!D:D)</f>
        <v>#N/A</v>
      </c>
      <c r="C278" s="22"/>
      <c r="D278" s="26" t="s">
        <v>593</v>
      </c>
      <c r="E278" s="44"/>
      <c r="F278" s="45"/>
      <c r="G278" s="27" t="s">
        <v>589</v>
      </c>
      <c r="H278" s="64" t="s">
        <v>430</v>
      </c>
      <c r="I278" s="70"/>
      <c r="J278" s="79"/>
      <c r="K278" s="70"/>
      <c r="L278" s="136" t="s">
        <v>451</v>
      </c>
      <c r="M278" s="137"/>
      <c r="N278" s="52"/>
      <c r="O278" s="102"/>
      <c r="P278" s="14" t="s">
        <v>450</v>
      </c>
      <c r="Q278" s="106" t="s">
        <v>450</v>
      </c>
      <c r="R278" s="81"/>
    </row>
    <row r="279" spans="1:18" ht="15" x14ac:dyDescent="0.3">
      <c r="A279" t="str">
        <f>LOOKUP(B279,Blad1!A:A,Blad1!D:D)</f>
        <v xml:space="preserve">3159 - Jeux folkloriques (partie 2 : colombophilie) - Timbre du bloc BL102 </v>
      </c>
      <c r="B279">
        <f>B277+1</f>
        <v>136</v>
      </c>
      <c r="C279" s="38" t="s">
        <v>1043</v>
      </c>
      <c r="D279" s="11"/>
      <c r="E279" s="19"/>
      <c r="F279" s="20"/>
      <c r="G279" s="23"/>
      <c r="H279" s="65"/>
      <c r="I279" s="70"/>
      <c r="J279" s="79"/>
      <c r="K279" s="70"/>
      <c r="L279" s="104"/>
      <c r="M279" s="104"/>
      <c r="N279" s="12">
        <v>37674</v>
      </c>
      <c r="O279" s="102"/>
      <c r="P279" s="102"/>
      <c r="Q279" s="110"/>
      <c r="R279" s="81"/>
    </row>
    <row r="280" spans="1:18" ht="15" thickBot="1" x14ac:dyDescent="0.35">
      <c r="A280" t="e">
        <f>LOOKUP(B280,Blad1!A:A,Blad1!D:D)</f>
        <v>#N/A</v>
      </c>
      <c r="C280" s="22"/>
      <c r="D280" s="26" t="s">
        <v>593</v>
      </c>
      <c r="E280" s="44"/>
      <c r="F280" s="45"/>
      <c r="G280" s="27" t="s">
        <v>589</v>
      </c>
      <c r="H280" s="64" t="s">
        <v>430</v>
      </c>
      <c r="I280" s="70"/>
      <c r="J280" s="79"/>
      <c r="K280" s="70"/>
      <c r="L280" s="136" t="s">
        <v>451</v>
      </c>
      <c r="M280" s="137"/>
      <c r="N280" s="52"/>
      <c r="O280" s="102"/>
      <c r="P280" s="14" t="s">
        <v>450</v>
      </c>
      <c r="Q280" s="106" t="s">
        <v>450</v>
      </c>
      <c r="R280" s="81"/>
    </row>
    <row r="281" spans="1:18" ht="15.6" thickBot="1" x14ac:dyDescent="0.35">
      <c r="A281" t="str">
        <f>LOOKUP(B281,Blad1!A:A,Blad1!D:D)</f>
        <v>3160 / 3161 - Universités - Timbres N° 3160 / 3161 de V10-3160 &amp; V10-3161</v>
      </c>
      <c r="B281">
        <f>B279+1</f>
        <v>137</v>
      </c>
      <c r="C281" s="38" t="s">
        <v>1044</v>
      </c>
      <c r="D281" s="11"/>
      <c r="E281" s="19"/>
      <c r="F281" s="20"/>
      <c r="G281" s="23"/>
      <c r="H281" s="65"/>
      <c r="I281" s="74" t="str">
        <f>IF(J281="◄","◄",IF(J281="ok","►",""))</f>
        <v>◄</v>
      </c>
      <c r="J281" s="75" t="str">
        <f>IF(J282&gt;0,"OK","◄")</f>
        <v>◄</v>
      </c>
      <c r="K281" s="76" t="str">
        <f>IF(AND(L281="◄",M281="►"),"◄?►",IF(L281="◄","◄",IF(M281="►","►","")))</f>
        <v>◄</v>
      </c>
      <c r="L281" s="42" t="str">
        <f>IF(L282&gt;0,"","◄")</f>
        <v>◄</v>
      </c>
      <c r="M281" s="43" t="str">
        <f>IF(M282,"►","")</f>
        <v/>
      </c>
      <c r="N281" s="12">
        <v>37695</v>
      </c>
      <c r="O281" s="100"/>
      <c r="P281" s="8" t="str">
        <f>IF(P282&gt;0,"◄","")</f>
        <v>◄</v>
      </c>
      <c r="Q281" s="101" t="str">
        <f>IF(AND(L282="",M282&gt;0),"?",IF(SUM(Q282:Q283)&gt;0,"►",""))</f>
        <v/>
      </c>
      <c r="R281" s="81"/>
    </row>
    <row r="282" spans="1:18" x14ac:dyDescent="0.3">
      <c r="A282" t="e">
        <f>LOOKUP(B282,Blad1!A:A,Blad1!D:D)</f>
        <v>#N/A</v>
      </c>
      <c r="C282" s="22"/>
      <c r="D282" s="26" t="s">
        <v>594</v>
      </c>
      <c r="E282" s="44"/>
      <c r="F282" s="45"/>
      <c r="G282" s="27" t="s">
        <v>595</v>
      </c>
      <c r="H282" s="64" t="s">
        <v>430</v>
      </c>
      <c r="I282" s="77" t="str">
        <f>IF(J282&gt;0,"ok","◄")</f>
        <v>◄</v>
      </c>
      <c r="J282" s="78"/>
      <c r="K282" s="77" t="str">
        <f>IF(AND(L282="",M282&gt;0),"?",IF(L282="","◄",IF(M282&gt;=1,"►","")))</f>
        <v>◄</v>
      </c>
      <c r="L282" s="33"/>
      <c r="M282" s="34"/>
      <c r="N282" s="2"/>
      <c r="O282" s="102"/>
      <c r="P282" s="10">
        <f>IF(L282&gt;0,"",IF(I282="zie voorgaande rij","voir▲",IF(I282="zie volgende rijen","zie▼",1)))</f>
        <v>1</v>
      </c>
      <c r="Q282" s="103" t="str">
        <f>IF(M282&gt;0,M282,IF(I282="zie voorgaande rij","voir▲",IF(I282="zie volgende rijen","zie▼","")))</f>
        <v/>
      </c>
      <c r="R282" s="81"/>
    </row>
    <row r="283" spans="1:18" ht="15" x14ac:dyDescent="0.3">
      <c r="A283" t="str">
        <f>LOOKUP(B283,Blad1!A:A,Blad1!D:D)</f>
        <v>3162 - Oiseaux : Pic épeiche</v>
      </c>
      <c r="B283">
        <f>B281+1</f>
        <v>138</v>
      </c>
      <c r="C283" s="38" t="s">
        <v>1045</v>
      </c>
      <c r="D283" s="11"/>
      <c r="E283" s="19"/>
      <c r="F283" s="20"/>
      <c r="G283" s="23"/>
      <c r="H283" s="65"/>
      <c r="I283" s="70"/>
      <c r="J283" s="89" t="str">
        <f>RIGHT(G282,13)</f>
        <v xml:space="preserve">N°. 2 / 2003 </v>
      </c>
      <c r="K283" s="70"/>
      <c r="L283" s="104"/>
      <c r="M283" s="104"/>
      <c r="N283" s="12">
        <v>37709</v>
      </c>
      <c r="O283" s="102"/>
      <c r="P283" s="102"/>
      <c r="Q283" s="110"/>
      <c r="R283" s="81"/>
    </row>
    <row r="284" spans="1:18" ht="15" thickBot="1" x14ac:dyDescent="0.35">
      <c r="A284" t="e">
        <f>LOOKUP(B284,Blad1!A:A,Blad1!D:D)</f>
        <v>#N/A</v>
      </c>
      <c r="C284" s="22"/>
      <c r="D284" s="26" t="s">
        <v>596</v>
      </c>
      <c r="E284" s="44"/>
      <c r="F284" s="45"/>
      <c r="G284" s="27" t="s">
        <v>595</v>
      </c>
      <c r="H284" s="64" t="s">
        <v>430</v>
      </c>
      <c r="I284" s="70"/>
      <c r="J284" s="79"/>
      <c r="K284" s="70"/>
      <c r="L284" s="136" t="s">
        <v>451</v>
      </c>
      <c r="M284" s="137"/>
      <c r="N284" s="52"/>
      <c r="O284" s="102"/>
      <c r="P284" s="14" t="s">
        <v>450</v>
      </c>
      <c r="Q284" s="106" t="s">
        <v>450</v>
      </c>
      <c r="R284" s="81"/>
    </row>
    <row r="285" spans="1:18" ht="15" x14ac:dyDescent="0.3">
      <c r="A285" t="str">
        <f>LOOKUP(B285,Blad1!A:A,Blad1!D:D)</f>
        <v>3163 / 3165 - Croix-Rouge - Timbres de F3163/65</v>
      </c>
      <c r="B285">
        <f>B283+1</f>
        <v>139</v>
      </c>
      <c r="C285" s="38" t="s">
        <v>1046</v>
      </c>
      <c r="D285" s="11"/>
      <c r="E285" s="19"/>
      <c r="F285" s="20"/>
      <c r="G285" s="23"/>
      <c r="H285" s="65"/>
      <c r="I285" s="70"/>
      <c r="J285" s="79"/>
      <c r="K285" s="70"/>
      <c r="L285" s="104"/>
      <c r="M285" s="104"/>
      <c r="N285" s="12">
        <v>37709</v>
      </c>
      <c r="O285" s="102"/>
      <c r="P285" s="102"/>
      <c r="Q285" s="110"/>
      <c r="R285" s="81"/>
    </row>
    <row r="286" spans="1:18" ht="15" thickBot="1" x14ac:dyDescent="0.35">
      <c r="A286" t="e">
        <f>LOOKUP(B286,Blad1!A:A,Blad1!D:D)</f>
        <v>#N/A</v>
      </c>
      <c r="C286" s="22"/>
      <c r="D286" s="26" t="s">
        <v>597</v>
      </c>
      <c r="E286" s="44"/>
      <c r="F286" s="45"/>
      <c r="G286" s="27" t="s">
        <v>595</v>
      </c>
      <c r="H286" s="64" t="s">
        <v>430</v>
      </c>
      <c r="I286" s="70"/>
      <c r="J286" s="79"/>
      <c r="K286" s="70"/>
      <c r="L286" s="136" t="s">
        <v>451</v>
      </c>
      <c r="M286" s="137"/>
      <c r="N286" s="52"/>
      <c r="O286" s="102"/>
      <c r="P286" s="14" t="s">
        <v>450</v>
      </c>
      <c r="Q286" s="106" t="s">
        <v>450</v>
      </c>
      <c r="R286" s="81"/>
    </row>
    <row r="287" spans="1:18" ht="15" x14ac:dyDescent="0.3">
      <c r="A287" t="str">
        <f>LOOKUP(B287,Blad1!A:A,Blad1!D:D)</f>
        <v>3166 - Fleurs - Timbre de V10-3166</v>
      </c>
      <c r="B287">
        <f>B285+1</f>
        <v>140</v>
      </c>
      <c r="C287" s="38" t="s">
        <v>1047</v>
      </c>
      <c r="D287" s="11"/>
      <c r="E287" s="19"/>
      <c r="F287" s="20"/>
      <c r="G287" s="23"/>
      <c r="H287" s="65"/>
      <c r="I287" s="70"/>
      <c r="J287" s="79"/>
      <c r="K287" s="70"/>
      <c r="L287" s="104"/>
      <c r="M287" s="104"/>
      <c r="N287" s="12">
        <v>37737</v>
      </c>
      <c r="O287" s="102"/>
      <c r="P287" s="102"/>
      <c r="Q287" s="110"/>
      <c r="R287" s="81"/>
    </row>
    <row r="288" spans="1:18" ht="15" thickBot="1" x14ac:dyDescent="0.35">
      <c r="A288" t="e">
        <f>LOOKUP(B288,Blad1!A:A,Blad1!D:D)</f>
        <v>#N/A</v>
      </c>
      <c r="C288" s="22"/>
      <c r="D288" s="26" t="s">
        <v>598</v>
      </c>
      <c r="E288" s="44"/>
      <c r="F288" s="45"/>
      <c r="G288" s="27" t="s">
        <v>595</v>
      </c>
      <c r="H288" s="64" t="s">
        <v>430</v>
      </c>
      <c r="I288" s="70"/>
      <c r="J288" s="79"/>
      <c r="K288" s="70"/>
      <c r="L288" s="136" t="s">
        <v>451</v>
      </c>
      <c r="M288" s="137"/>
      <c r="N288" s="52"/>
      <c r="O288" s="102"/>
      <c r="P288" s="14" t="s">
        <v>450</v>
      </c>
      <c r="Q288" s="106" t="s">
        <v>450</v>
      </c>
      <c r="R288" s="81"/>
    </row>
    <row r="289" spans="1:18" ht="29.4" customHeight="1" x14ac:dyDescent="0.3">
      <c r="A289" t="str">
        <f>LOOKUP(B289,Blad1!A:A,Blad1!D:D)</f>
        <v>3167 / 3169 - Georges Simenon (100e anniversaire) - Timbres de V10-3167 &amp; V10-3168 - timbre 3169 du bloc BL103</v>
      </c>
      <c r="B289">
        <f>B287+1</f>
        <v>141</v>
      </c>
      <c r="C289" s="138" t="s">
        <v>1048</v>
      </c>
      <c r="D289" s="139"/>
      <c r="E289" s="139"/>
      <c r="F289" s="139"/>
      <c r="G289" s="139"/>
      <c r="H289" s="57"/>
      <c r="I289" s="70"/>
      <c r="J289" s="79"/>
      <c r="K289" s="70"/>
      <c r="L289" s="104"/>
      <c r="M289" s="104"/>
      <c r="N289" s="12">
        <v>37737</v>
      </c>
      <c r="O289" s="102"/>
      <c r="P289" s="102"/>
      <c r="Q289" s="110"/>
      <c r="R289" s="81"/>
    </row>
    <row r="290" spans="1:18" ht="15" thickBot="1" x14ac:dyDescent="0.35">
      <c r="A290" t="e">
        <f>LOOKUP(B290,Blad1!A:A,Blad1!D:D)</f>
        <v>#N/A</v>
      </c>
      <c r="C290" s="22"/>
      <c r="D290" s="26" t="s">
        <v>599</v>
      </c>
      <c r="E290" s="44"/>
      <c r="F290" s="45"/>
      <c r="G290" s="27" t="s">
        <v>595</v>
      </c>
      <c r="H290" s="64" t="s">
        <v>430</v>
      </c>
      <c r="I290" s="70"/>
      <c r="J290" s="79"/>
      <c r="K290" s="70"/>
      <c r="L290" s="136" t="s">
        <v>451</v>
      </c>
      <c r="M290" s="137"/>
      <c r="N290" s="52"/>
      <c r="O290" s="102"/>
      <c r="P290" s="14" t="s">
        <v>450</v>
      </c>
      <c r="Q290" s="106" t="s">
        <v>450</v>
      </c>
      <c r="R290" s="81"/>
    </row>
    <row r="291" spans="1:18" ht="15" x14ac:dyDescent="0.3">
      <c r="A291" t="str">
        <f>LOOKUP(B291,Blad1!A:A,Blad1!D:D)</f>
        <v>3167 / 3169 - Georges Simenon (100e anniversaire) -  bloc BL103</v>
      </c>
      <c r="B291">
        <f>B289+1</f>
        <v>142</v>
      </c>
      <c r="C291" s="38" t="s">
        <v>1077</v>
      </c>
      <c r="D291" s="11"/>
      <c r="E291" s="19"/>
      <c r="F291" s="20"/>
      <c r="G291" s="23"/>
      <c r="H291" s="65"/>
      <c r="I291" s="70"/>
      <c r="J291" s="79"/>
      <c r="K291" s="70"/>
      <c r="L291" s="104"/>
      <c r="M291" s="104"/>
      <c r="N291" s="12">
        <v>37737</v>
      </c>
      <c r="O291" s="102"/>
      <c r="P291" s="102"/>
      <c r="Q291" s="110"/>
      <c r="R291" s="81"/>
    </row>
    <row r="292" spans="1:18" ht="15" thickBot="1" x14ac:dyDescent="0.35">
      <c r="A292" t="e">
        <f>LOOKUP(B292,Blad1!A:A,Blad1!D:D)</f>
        <v>#N/A</v>
      </c>
      <c r="C292" s="22"/>
      <c r="D292" s="26" t="s">
        <v>599</v>
      </c>
      <c r="E292" s="44"/>
      <c r="F292" s="45"/>
      <c r="G292" s="27" t="s">
        <v>595</v>
      </c>
      <c r="H292" s="64" t="s">
        <v>430</v>
      </c>
      <c r="I292" s="70"/>
      <c r="J292" s="79"/>
      <c r="K292" s="70"/>
      <c r="L292" s="136" t="s">
        <v>451</v>
      </c>
      <c r="M292" s="137"/>
      <c r="N292" s="52"/>
      <c r="O292" s="102"/>
      <c r="P292" s="14" t="s">
        <v>450</v>
      </c>
      <c r="Q292" s="106" t="s">
        <v>450</v>
      </c>
      <c r="R292" s="81"/>
    </row>
    <row r="293" spans="1:18" ht="15.6" thickBot="1" x14ac:dyDescent="0.35">
      <c r="A293" t="str">
        <f>LOOKUP(B293,Blad1!A:A,Blad1!D:D)</f>
        <v>3170 / 3171 - Emission commun  avec la Fédération de Russie - Timbres de F3170/71</v>
      </c>
      <c r="B293">
        <f>B291+1</f>
        <v>143</v>
      </c>
      <c r="C293" s="38" t="s">
        <v>1049</v>
      </c>
      <c r="D293" s="11"/>
      <c r="E293" s="19"/>
      <c r="F293" s="20"/>
      <c r="G293" s="23"/>
      <c r="H293" s="65"/>
      <c r="I293" s="74" t="str">
        <f>IF(J293="◄","◄",IF(J293="ok","►",""))</f>
        <v>◄</v>
      </c>
      <c r="J293" s="75" t="str">
        <f>IF(J294&gt;0,"OK","◄")</f>
        <v>◄</v>
      </c>
      <c r="K293" s="76" t="str">
        <f>IF(AND(L293="◄",M293="►"),"◄?►",IF(L293="◄","◄",IF(M293="►","►","")))</f>
        <v>◄</v>
      </c>
      <c r="L293" s="42" t="str">
        <f>IF(L294&gt;0,"","◄")</f>
        <v>◄</v>
      </c>
      <c r="M293" s="43" t="str">
        <f>IF(M294,"►","")</f>
        <v/>
      </c>
      <c r="N293" s="12">
        <v>37751</v>
      </c>
      <c r="O293" s="102"/>
      <c r="P293" s="8" t="str">
        <f>IF(P294&gt;0,"◄","")</f>
        <v>◄</v>
      </c>
      <c r="Q293" s="101" t="str">
        <f>IF(AND(L294="",M294&gt;0),"?",IF(SUM(Q294:Q295)&gt;0,"►",""))</f>
        <v/>
      </c>
      <c r="R293" s="81"/>
    </row>
    <row r="294" spans="1:18" x14ac:dyDescent="0.3">
      <c r="A294" t="e">
        <f>LOOKUP(B294,Blad1!A:A,Blad1!D:D)</f>
        <v>#N/A</v>
      </c>
      <c r="C294" s="22"/>
      <c r="D294" s="26" t="s">
        <v>600</v>
      </c>
      <c r="E294" s="44"/>
      <c r="F294" s="45"/>
      <c r="G294" s="27" t="s">
        <v>601</v>
      </c>
      <c r="H294" s="64" t="s">
        <v>430</v>
      </c>
      <c r="I294" s="77" t="str">
        <f>IF(J294&gt;0,"ok","◄")</f>
        <v>◄</v>
      </c>
      <c r="J294" s="78"/>
      <c r="K294" s="77" t="str">
        <f>IF(AND(L294="",M294&gt;0),"?",IF(L294="","◄",IF(M294&gt;=1,"►","")))</f>
        <v>◄</v>
      </c>
      <c r="L294" s="33"/>
      <c r="M294" s="34"/>
      <c r="N294" s="2"/>
      <c r="O294" s="102"/>
      <c r="P294" s="10">
        <f>IF(L294&gt;0,"",IF(I294="zie voorgaande rij","voir▲",IF(I294="zie volgende rijen","zie▼",1)))</f>
        <v>1</v>
      </c>
      <c r="Q294" s="103" t="str">
        <f>IF(M294&gt;0,M294,IF(I294="zie voorgaande rij","voir▲",IF(I294="zie volgende rijen","zie▼","")))</f>
        <v/>
      </c>
      <c r="R294" s="81"/>
    </row>
    <row r="295" spans="1:18" ht="15" x14ac:dyDescent="0.3">
      <c r="A295" t="str">
        <f>LOOKUP(B295,Blad1!A:A,Blad1!D:D)</f>
        <v>3172 - Journée du Timbre : Mail-art - Timbre de V10-3172</v>
      </c>
      <c r="B295">
        <f>B293+1</f>
        <v>144</v>
      </c>
      <c r="C295" s="38" t="s">
        <v>1050</v>
      </c>
      <c r="D295" s="11"/>
      <c r="E295" s="19"/>
      <c r="F295" s="20"/>
      <c r="G295" s="23"/>
      <c r="H295" s="65"/>
      <c r="I295" s="70"/>
      <c r="J295" s="89" t="str">
        <f>RIGHT(G294,13)</f>
        <v xml:space="preserve">N°. 3 / 2003 </v>
      </c>
      <c r="K295" s="70"/>
      <c r="L295" s="104"/>
      <c r="M295" s="104"/>
      <c r="N295" s="12">
        <v>37758</v>
      </c>
      <c r="O295" s="102"/>
      <c r="P295" s="102"/>
      <c r="Q295" s="110"/>
      <c r="R295" s="81"/>
    </row>
    <row r="296" spans="1:18" ht="15" thickBot="1" x14ac:dyDescent="0.35">
      <c r="A296" t="e">
        <f>LOOKUP(B296,Blad1!A:A,Blad1!D:D)</f>
        <v>#N/A</v>
      </c>
      <c r="C296" s="22"/>
      <c r="D296" s="26" t="s">
        <v>602</v>
      </c>
      <c r="E296" s="44"/>
      <c r="F296" s="45"/>
      <c r="G296" s="27" t="s">
        <v>595</v>
      </c>
      <c r="H296" s="64" t="s">
        <v>430</v>
      </c>
      <c r="I296" s="70"/>
      <c r="J296" s="79"/>
      <c r="K296" s="70"/>
      <c r="L296" s="136" t="s">
        <v>451</v>
      </c>
      <c r="M296" s="137"/>
      <c r="N296" s="52"/>
      <c r="O296" s="102"/>
      <c r="P296" s="14" t="s">
        <v>450</v>
      </c>
      <c r="Q296" s="106" t="s">
        <v>450</v>
      </c>
      <c r="R296" s="81"/>
    </row>
    <row r="297" spans="1:18" ht="15" x14ac:dyDescent="0.3">
      <c r="A297" t="str">
        <f>LOOKUP(B297,Blad1!A:A,Blad1!D:D)</f>
        <v>3173 - Philatélie jeunesse : Le Chevalier Ardent - Timbre de V10-3173</v>
      </c>
      <c r="B297">
        <f>B295+1</f>
        <v>145</v>
      </c>
      <c r="C297" s="38" t="s">
        <v>1051</v>
      </c>
      <c r="D297" s="11"/>
      <c r="E297" s="19"/>
      <c r="F297" s="20"/>
      <c r="G297" s="23"/>
      <c r="H297" s="65"/>
      <c r="I297" s="70"/>
      <c r="J297" s="79"/>
      <c r="K297" s="70"/>
      <c r="L297" s="104"/>
      <c r="M297" s="104"/>
      <c r="N297" s="12">
        <v>37758</v>
      </c>
      <c r="O297" s="102"/>
      <c r="P297" s="102"/>
      <c r="Q297" s="110"/>
      <c r="R297" s="81"/>
    </row>
    <row r="298" spans="1:18" ht="15" thickBot="1" x14ac:dyDescent="0.35">
      <c r="A298" t="e">
        <f>LOOKUP(B298,Blad1!A:A,Blad1!D:D)</f>
        <v>#N/A</v>
      </c>
      <c r="C298" s="22"/>
      <c r="D298" s="26" t="s">
        <v>603</v>
      </c>
      <c r="E298" s="44"/>
      <c r="F298" s="45"/>
      <c r="G298" s="27" t="s">
        <v>601</v>
      </c>
      <c r="H298" s="64" t="s">
        <v>430</v>
      </c>
      <c r="I298" s="70"/>
      <c r="J298" s="79"/>
      <c r="K298" s="70"/>
      <c r="L298" s="136" t="s">
        <v>451</v>
      </c>
      <c r="M298" s="137"/>
      <c r="N298" s="52"/>
      <c r="O298" s="102"/>
      <c r="P298" s="14" t="s">
        <v>450</v>
      </c>
      <c r="Q298" s="106" t="s">
        <v>450</v>
      </c>
      <c r="R298" s="81"/>
    </row>
    <row r="299" spans="1:18" ht="15" x14ac:dyDescent="0.3">
      <c r="A299" t="str">
        <f>LOOKUP(B299,Blad1!A:A,Blad1!D:D)</f>
        <v>3174 / 3178 - Nature : Minéraux - Timbres de F3174/78</v>
      </c>
      <c r="B299">
        <f>B297+1</f>
        <v>146</v>
      </c>
      <c r="C299" s="38" t="s">
        <v>1052</v>
      </c>
      <c r="D299" s="11"/>
      <c r="E299" s="19"/>
      <c r="F299" s="20"/>
      <c r="G299" s="23"/>
      <c r="H299" s="65"/>
      <c r="I299" s="70"/>
      <c r="J299" s="79"/>
      <c r="K299" s="70"/>
      <c r="L299" s="104"/>
      <c r="M299" s="104"/>
      <c r="N299" s="12">
        <v>37800</v>
      </c>
      <c r="O299" s="102"/>
      <c r="P299" s="102"/>
      <c r="Q299" s="110"/>
      <c r="R299" s="81"/>
    </row>
    <row r="300" spans="1:18" ht="15" thickBot="1" x14ac:dyDescent="0.35">
      <c r="A300" t="e">
        <f>LOOKUP(B300,Blad1!A:A,Blad1!D:D)</f>
        <v>#N/A</v>
      </c>
      <c r="C300" s="22"/>
      <c r="D300" s="26" t="s">
        <v>604</v>
      </c>
      <c r="E300" s="44"/>
      <c r="F300" s="45"/>
      <c r="G300" s="27" t="s">
        <v>601</v>
      </c>
      <c r="H300" s="64" t="s">
        <v>430</v>
      </c>
      <c r="I300" s="70"/>
      <c r="J300" s="79"/>
      <c r="K300" s="70"/>
      <c r="L300" s="136" t="s">
        <v>451</v>
      </c>
      <c r="M300" s="137"/>
      <c r="N300" s="52"/>
      <c r="O300" s="102"/>
      <c r="P300" s="14" t="s">
        <v>450</v>
      </c>
      <c r="Q300" s="106" t="s">
        <v>450</v>
      </c>
      <c r="R300" s="81"/>
    </row>
    <row r="301" spans="1:18" ht="15" x14ac:dyDescent="0.3">
      <c r="A301" t="str">
        <f>LOOKUP(B301,Blad1!A:A,Blad1!D:D)</f>
        <v>3174pl / 3178pr -  Nature : Minéraux (partie l2)</v>
      </c>
      <c r="B301">
        <f>B299+1</f>
        <v>147</v>
      </c>
      <c r="C301" s="38" t="s">
        <v>1078</v>
      </c>
      <c r="D301" s="11"/>
      <c r="E301" s="19"/>
      <c r="F301" s="20"/>
      <c r="G301" s="23"/>
      <c r="H301" s="65"/>
      <c r="I301" s="70"/>
      <c r="J301" s="79"/>
      <c r="K301" s="70"/>
      <c r="L301" s="104"/>
      <c r="M301" s="104"/>
      <c r="N301" s="12">
        <v>37800</v>
      </c>
      <c r="O301" s="102"/>
      <c r="P301" s="102"/>
      <c r="Q301" s="110"/>
      <c r="R301" s="81"/>
    </row>
    <row r="302" spans="1:18" ht="15" thickBot="1" x14ac:dyDescent="0.35">
      <c r="A302" t="e">
        <f>LOOKUP(B302,Blad1!A:A,Blad1!D:D)</f>
        <v>#N/A</v>
      </c>
      <c r="C302" s="22"/>
      <c r="D302" s="26" t="s">
        <v>604</v>
      </c>
      <c r="E302" s="44"/>
      <c r="F302" s="45"/>
      <c r="G302" s="27" t="s">
        <v>601</v>
      </c>
      <c r="H302" s="64" t="s">
        <v>430</v>
      </c>
      <c r="I302" s="70"/>
      <c r="J302" s="79"/>
      <c r="K302" s="70"/>
      <c r="L302" s="136" t="s">
        <v>451</v>
      </c>
      <c r="M302" s="137"/>
      <c r="N302" s="52"/>
      <c r="O302" s="102"/>
      <c r="P302" s="14" t="s">
        <v>450</v>
      </c>
      <c r="Q302" s="106" t="s">
        <v>450</v>
      </c>
      <c r="R302" s="81"/>
    </row>
    <row r="303" spans="1:18" ht="15" x14ac:dyDescent="0.3">
      <c r="A303" t="str">
        <f>LOOKUP(B303,Blad1!A:A,Blad1!D:D)</f>
        <v>3179 - Europe : L'art de l'affiche - Timbre de V10-3179</v>
      </c>
      <c r="B303">
        <f>B301+1</f>
        <v>148</v>
      </c>
      <c r="C303" s="38" t="s">
        <v>1053</v>
      </c>
      <c r="D303" s="11"/>
      <c r="E303" s="19"/>
      <c r="F303" s="20"/>
      <c r="G303" s="23"/>
      <c r="H303" s="65"/>
      <c r="I303" s="70"/>
      <c r="J303" s="79"/>
      <c r="K303" s="70"/>
      <c r="L303" s="104"/>
      <c r="M303" s="104"/>
      <c r="N303" s="12">
        <v>37769</v>
      </c>
      <c r="O303" s="102"/>
      <c r="P303" s="102"/>
      <c r="Q303" s="110"/>
      <c r="R303" s="81"/>
    </row>
    <row r="304" spans="1:18" ht="15" thickBot="1" x14ac:dyDescent="0.35">
      <c r="A304" t="e">
        <f>LOOKUP(B304,Blad1!A:A,Blad1!D:D)</f>
        <v>#N/A</v>
      </c>
      <c r="C304" s="22"/>
      <c r="D304" s="26" t="s">
        <v>605</v>
      </c>
      <c r="E304" s="44"/>
      <c r="F304" s="45"/>
      <c r="G304" s="27" t="s">
        <v>601</v>
      </c>
      <c r="H304" s="64" t="s">
        <v>430</v>
      </c>
      <c r="I304" s="70"/>
      <c r="J304" s="79"/>
      <c r="K304" s="70"/>
      <c r="L304" s="136" t="s">
        <v>451</v>
      </c>
      <c r="M304" s="137"/>
      <c r="N304" s="52"/>
      <c r="O304" s="102"/>
      <c r="P304" s="14" t="s">
        <v>450</v>
      </c>
      <c r="Q304" s="106" t="s">
        <v>450</v>
      </c>
      <c r="R304" s="81"/>
    </row>
    <row r="305" spans="1:18" ht="15" x14ac:dyDescent="0.3">
      <c r="A305" t="str">
        <f>LOOKUP(B305,Blad1!A:A,Blad1!D:D)</f>
        <v>3180 / 3183 - Timbres personnalisés. (pas d'empreinte de valeur : valeur 0,49 €)</v>
      </c>
      <c r="B305">
        <f>B303+1</f>
        <v>149</v>
      </c>
      <c r="C305" s="38" t="s">
        <v>1054</v>
      </c>
      <c r="D305" s="11"/>
      <c r="E305" s="19"/>
      <c r="F305" s="20"/>
      <c r="G305" s="23"/>
      <c r="H305" s="65"/>
      <c r="I305" s="70"/>
      <c r="J305" s="79"/>
      <c r="K305" s="70"/>
      <c r="L305" s="104"/>
      <c r="M305" s="104"/>
      <c r="N305" s="12">
        <v>37771</v>
      </c>
      <c r="O305" s="102"/>
      <c r="P305" s="102"/>
      <c r="Q305" s="110"/>
      <c r="R305" s="81"/>
    </row>
    <row r="306" spans="1:18" ht="15" thickBot="1" x14ac:dyDescent="0.35">
      <c r="A306" t="e">
        <f>LOOKUP(B306,Blad1!A:A,Blad1!D:D)</f>
        <v>#N/A</v>
      </c>
      <c r="C306" s="22"/>
      <c r="D306" s="26" t="s">
        <v>606</v>
      </c>
      <c r="E306" s="44"/>
      <c r="F306" s="45"/>
      <c r="G306" s="27" t="s">
        <v>601</v>
      </c>
      <c r="H306" s="64" t="s">
        <v>430</v>
      </c>
      <c r="I306" s="70"/>
      <c r="J306" s="79"/>
      <c r="K306" s="70"/>
      <c r="L306" s="136" t="s">
        <v>451</v>
      </c>
      <c r="M306" s="137"/>
      <c r="N306" s="52"/>
      <c r="O306" s="102"/>
      <c r="P306" s="14" t="s">
        <v>450</v>
      </c>
      <c r="Q306" s="106" t="s">
        <v>450</v>
      </c>
      <c r="R306" s="81"/>
    </row>
    <row r="307" spans="1:18" ht="15.6" thickBot="1" x14ac:dyDescent="0.35">
      <c r="A307" t="str">
        <f>LOOKUP(B307,Blad1!A:A,Blad1!D:D)</f>
        <v>3184 / 3193 - This is Belgium - Timbres du bloc BL104</v>
      </c>
      <c r="B307">
        <f>B305+1</f>
        <v>150</v>
      </c>
      <c r="C307" s="38" t="s">
        <v>1055</v>
      </c>
      <c r="D307" s="11"/>
      <c r="E307" s="19"/>
      <c r="F307" s="20"/>
      <c r="G307" s="23"/>
      <c r="H307" s="65"/>
      <c r="I307" s="74" t="str">
        <f>IF(J307="◄","◄",IF(J307="ok","►",""))</f>
        <v>◄</v>
      </c>
      <c r="J307" s="75" t="str">
        <f>IF(J308&gt;0,"OK","◄")</f>
        <v>◄</v>
      </c>
      <c r="K307" s="76" t="str">
        <f>IF(AND(L307="◄",M307="►"),"◄?►",IF(L307="◄","◄",IF(M307="►","►","")))</f>
        <v>◄</v>
      </c>
      <c r="L307" s="42" t="str">
        <f>IF(L308&gt;0,"","◄")</f>
        <v>◄</v>
      </c>
      <c r="M307" s="43" t="str">
        <f>IF(M308,"►","")</f>
        <v/>
      </c>
      <c r="N307" s="12">
        <v>37807</v>
      </c>
      <c r="O307" s="100"/>
      <c r="P307" s="8" t="str">
        <f>IF(P308&gt;0,"◄","")</f>
        <v>◄</v>
      </c>
      <c r="Q307" s="101" t="str">
        <f>IF(AND(L308="",M308&gt;0),"?",IF(SUM(Q308:Q309)&gt;0,"►",""))</f>
        <v/>
      </c>
      <c r="R307" s="81"/>
    </row>
    <row r="308" spans="1:18" x14ac:dyDescent="0.3">
      <c r="A308" t="e">
        <f>LOOKUP(B308,Blad1!A:A,Blad1!D:D)</f>
        <v>#N/A</v>
      </c>
      <c r="C308" s="22"/>
      <c r="D308" s="26" t="s">
        <v>607</v>
      </c>
      <c r="E308" s="44"/>
      <c r="F308" s="45"/>
      <c r="G308" s="27" t="s">
        <v>608</v>
      </c>
      <c r="H308" s="64" t="s">
        <v>430</v>
      </c>
      <c r="I308" s="77" t="str">
        <f>IF(J308&gt;0,"ok","◄")</f>
        <v>◄</v>
      </c>
      <c r="J308" s="78"/>
      <c r="K308" s="77" t="str">
        <f>IF(AND(L308="",M308&gt;0),"?",IF(L308="","◄",IF(M308&gt;=1,"►","")))</f>
        <v>◄</v>
      </c>
      <c r="L308" s="33"/>
      <c r="M308" s="34"/>
      <c r="N308" s="2"/>
      <c r="O308" s="102"/>
      <c r="P308" s="10">
        <f>IF(L308&gt;0,"",IF(I308="zie voorgaande rij","voir▲",IF(I308="zie volgende rijen","zie▼",1)))</f>
        <v>1</v>
      </c>
      <c r="Q308" s="103" t="str">
        <f>IF(M308&gt;0,M308,IF(I308="zie voorgaande rij","voir▲",IF(I308="zie volgende rijen","zie▼","")))</f>
        <v/>
      </c>
      <c r="R308" s="81"/>
    </row>
    <row r="309" spans="1:18" ht="15" x14ac:dyDescent="0.3">
      <c r="A309" t="str">
        <f>LOOKUP(B309,Blad1!A:A,Blad1!D:D)</f>
        <v>3194 / 3198 - Tourisme : Statues populaires - Timbres de V10-3194 ►V10-3198</v>
      </c>
      <c r="B309">
        <f>B307+1</f>
        <v>151</v>
      </c>
      <c r="C309" s="38" t="s">
        <v>1056</v>
      </c>
      <c r="D309" s="11"/>
      <c r="E309" s="19"/>
      <c r="F309" s="20"/>
      <c r="G309" s="23"/>
      <c r="H309" s="65"/>
      <c r="I309" s="70"/>
      <c r="J309" s="89" t="str">
        <f>RIGHT(G308,13)</f>
        <v xml:space="preserve">N°. 4 / 2003 </v>
      </c>
      <c r="K309" s="70"/>
      <c r="L309" s="104"/>
      <c r="M309" s="104"/>
      <c r="N309" s="12">
        <v>37807</v>
      </c>
      <c r="O309" s="102"/>
      <c r="P309" s="102"/>
      <c r="Q309" s="110"/>
      <c r="R309" s="81"/>
    </row>
    <row r="310" spans="1:18" ht="15" thickBot="1" x14ac:dyDescent="0.35">
      <c r="A310" t="e">
        <f>LOOKUP(B310,Blad1!A:A,Blad1!D:D)</f>
        <v>#N/A</v>
      </c>
      <c r="C310" s="22"/>
      <c r="D310" s="26" t="s">
        <v>607</v>
      </c>
      <c r="E310" s="44"/>
      <c r="F310" s="45"/>
      <c r="G310" s="27" t="s">
        <v>608</v>
      </c>
      <c r="H310" s="64" t="s">
        <v>430</v>
      </c>
      <c r="I310" s="70"/>
      <c r="J310" s="79"/>
      <c r="K310" s="70"/>
      <c r="L310" s="136" t="s">
        <v>451</v>
      </c>
      <c r="M310" s="137"/>
      <c r="N310" s="52"/>
      <c r="O310" s="102"/>
      <c r="P310" s="14" t="s">
        <v>450</v>
      </c>
      <c r="Q310" s="106" t="s">
        <v>450</v>
      </c>
      <c r="R310" s="81"/>
    </row>
    <row r="311" spans="1:18" ht="15" x14ac:dyDescent="0.3">
      <c r="A311" t="str">
        <f>LOOKUP(B311,Blad1!A:A,Blad1!D:D)</f>
        <v>3194 / 3198 - Tourisme : Statues populaires - Timbres de V10-3194 ►V10-3198</v>
      </c>
      <c r="B311">
        <f>B309+1</f>
        <v>152</v>
      </c>
      <c r="C311" s="38" t="s">
        <v>1056</v>
      </c>
      <c r="D311" s="11"/>
      <c r="E311" s="19"/>
      <c r="F311" s="20"/>
      <c r="G311" s="23"/>
      <c r="H311" s="65"/>
      <c r="I311" s="70"/>
      <c r="J311" s="79"/>
      <c r="K311" s="70"/>
      <c r="L311" s="104"/>
      <c r="M311" s="104"/>
      <c r="N311" s="12">
        <v>37807</v>
      </c>
      <c r="O311" s="102"/>
      <c r="P311" s="102"/>
      <c r="Q311" s="110"/>
      <c r="R311" s="81"/>
    </row>
    <row r="312" spans="1:18" ht="15" thickBot="1" x14ac:dyDescent="0.35">
      <c r="A312" t="e">
        <f>LOOKUP(B312,Blad1!A:A,Blad1!D:D)</f>
        <v>#N/A</v>
      </c>
      <c r="C312" s="22"/>
      <c r="D312" s="26" t="s">
        <v>609</v>
      </c>
      <c r="E312" s="44"/>
      <c r="F312" s="45"/>
      <c r="G312" s="27" t="s">
        <v>608</v>
      </c>
      <c r="H312" s="64" t="s">
        <v>430</v>
      </c>
      <c r="I312" s="70"/>
      <c r="J312" s="79"/>
      <c r="K312" s="70"/>
      <c r="L312" s="136" t="s">
        <v>451</v>
      </c>
      <c r="M312" s="137"/>
      <c r="N312" s="52"/>
      <c r="O312" s="102"/>
      <c r="P312" s="14" t="s">
        <v>450</v>
      </c>
      <c r="Q312" s="106" t="s">
        <v>450</v>
      </c>
      <c r="R312" s="81"/>
    </row>
    <row r="313" spans="1:18" ht="15" x14ac:dyDescent="0.3">
      <c r="A313" t="str">
        <f>LOOKUP(B313,Blad1!A:A,Blad1!D:D)</f>
        <v>3199 / 3200 - Oiseaux</v>
      </c>
      <c r="B313">
        <f>B311+1</f>
        <v>153</v>
      </c>
      <c r="C313" s="38" t="s">
        <v>1057</v>
      </c>
      <c r="D313" s="11"/>
      <c r="E313" s="19"/>
      <c r="F313" s="20"/>
      <c r="G313" s="23"/>
      <c r="H313" s="65"/>
      <c r="I313" s="70"/>
      <c r="J313" s="79"/>
      <c r="K313" s="70"/>
      <c r="L313" s="104"/>
      <c r="M313" s="104"/>
      <c r="N313" s="12">
        <v>37842</v>
      </c>
      <c r="O313" s="102"/>
      <c r="P313" s="102"/>
      <c r="Q313" s="110"/>
      <c r="R313" s="81"/>
    </row>
    <row r="314" spans="1:18" ht="15" thickBot="1" x14ac:dyDescent="0.35">
      <c r="A314" t="e">
        <f>LOOKUP(B314,Blad1!A:A,Blad1!D:D)</f>
        <v>#N/A</v>
      </c>
      <c r="C314" s="22"/>
      <c r="D314" s="26" t="s">
        <v>610</v>
      </c>
      <c r="E314" s="44"/>
      <c r="F314" s="45"/>
      <c r="G314" s="27" t="s">
        <v>608</v>
      </c>
      <c r="H314" s="64" t="s">
        <v>430</v>
      </c>
      <c r="I314" s="70"/>
      <c r="J314" s="79"/>
      <c r="K314" s="70"/>
      <c r="L314" s="136" t="s">
        <v>451</v>
      </c>
      <c r="M314" s="137"/>
      <c r="N314" s="52"/>
      <c r="O314" s="102"/>
      <c r="P314" s="14" t="s">
        <v>450</v>
      </c>
      <c r="Q314" s="106" t="s">
        <v>450</v>
      </c>
      <c r="R314" s="81"/>
    </row>
    <row r="315" spans="1:18" ht="15" x14ac:dyDescent="0.3">
      <c r="A315" t="str">
        <f>LOOKUP(B315,Blad1!A:A,Blad1!D:D)</f>
        <v>3201 - Hommage : Roi Baudouin &amp; Roi Albert II - Timbre de V10-3201</v>
      </c>
      <c r="B315">
        <f>B313+1</f>
        <v>154</v>
      </c>
      <c r="C315" s="38" t="s">
        <v>1058</v>
      </c>
      <c r="D315" s="11"/>
      <c r="E315" s="19"/>
      <c r="F315" s="20"/>
      <c r="G315" s="23"/>
      <c r="H315" s="65"/>
      <c r="I315" s="70"/>
      <c r="J315" s="79"/>
      <c r="K315" s="70"/>
      <c r="L315" s="104"/>
      <c r="M315" s="104"/>
      <c r="N315" s="12">
        <v>37842</v>
      </c>
      <c r="O315" s="102"/>
      <c r="P315" s="102"/>
      <c r="Q315" s="110"/>
      <c r="R315" s="81"/>
    </row>
    <row r="316" spans="1:18" ht="15" thickBot="1" x14ac:dyDescent="0.35">
      <c r="A316" t="e">
        <f>LOOKUP(B316,Blad1!A:A,Blad1!D:D)</f>
        <v>#N/A</v>
      </c>
      <c r="C316" s="22"/>
      <c r="D316" s="26" t="s">
        <v>611</v>
      </c>
      <c r="E316" s="44"/>
      <c r="F316" s="45"/>
      <c r="G316" s="27" t="s">
        <v>608</v>
      </c>
      <c r="H316" s="64" t="s">
        <v>430</v>
      </c>
      <c r="I316" s="70"/>
      <c r="J316" s="79"/>
      <c r="K316" s="70"/>
      <c r="L316" s="136" t="s">
        <v>451</v>
      </c>
      <c r="M316" s="137"/>
      <c r="N316" s="52"/>
      <c r="O316" s="102"/>
      <c r="P316" s="14" t="s">
        <v>450</v>
      </c>
      <c r="Q316" s="106" t="s">
        <v>450</v>
      </c>
      <c r="R316" s="81"/>
    </row>
    <row r="317" spans="1:18" ht="15" x14ac:dyDescent="0.3">
      <c r="A317" t="str">
        <f>LOOKUP(B317,Blad1!A:A,Blad1!D:D)</f>
        <v xml:space="preserve">3202 / 3203 - Hommage : Roi Baudouin &amp; Roi Albert II - Timbres du bloc BL105 </v>
      </c>
      <c r="B317">
        <f>B315+1</f>
        <v>155</v>
      </c>
      <c r="C317" s="38" t="s">
        <v>1059</v>
      </c>
      <c r="D317" s="11"/>
      <c r="E317" s="19"/>
      <c r="F317" s="20"/>
      <c r="G317" s="23"/>
      <c r="H317" s="65"/>
      <c r="I317" s="70"/>
      <c r="J317" s="79"/>
      <c r="K317" s="70"/>
      <c r="L317" s="104"/>
      <c r="M317" s="104"/>
      <c r="N317" s="12">
        <v>37842</v>
      </c>
      <c r="O317" s="102"/>
      <c r="P317" s="102"/>
      <c r="Q317" s="110"/>
      <c r="R317" s="81"/>
    </row>
    <row r="318" spans="1:18" ht="15" thickBot="1" x14ac:dyDescent="0.35">
      <c r="A318" t="e">
        <f>LOOKUP(B318,Blad1!A:A,Blad1!D:D)</f>
        <v>#N/A</v>
      </c>
      <c r="C318" s="22"/>
      <c r="D318" s="26" t="s">
        <v>612</v>
      </c>
      <c r="E318" s="44"/>
      <c r="F318" s="45"/>
      <c r="G318" s="27" t="s">
        <v>608</v>
      </c>
      <c r="H318" s="64" t="s">
        <v>430</v>
      </c>
      <c r="I318" s="70"/>
      <c r="J318" s="79"/>
      <c r="K318" s="70"/>
      <c r="L318" s="136" t="s">
        <v>451</v>
      </c>
      <c r="M318" s="137"/>
      <c r="N318" s="52"/>
      <c r="O318" s="102"/>
      <c r="P318" s="14" t="s">
        <v>450</v>
      </c>
      <c r="Q318" s="106" t="s">
        <v>450</v>
      </c>
      <c r="R318" s="81"/>
    </row>
    <row r="319" spans="1:18" ht="15" x14ac:dyDescent="0.3">
      <c r="A319" t="str">
        <f>LOOKUP(B319,Blad1!A:A,Blad1!D:D)</f>
        <v>3204 - Effigie du Roi Albert II</v>
      </c>
      <c r="B319">
        <f>B317+1</f>
        <v>156</v>
      </c>
      <c r="C319" s="38" t="s">
        <v>1060</v>
      </c>
      <c r="D319" s="11"/>
      <c r="E319" s="19"/>
      <c r="F319" s="20"/>
      <c r="G319" s="23"/>
      <c r="H319" s="65"/>
      <c r="I319" s="70"/>
      <c r="J319" s="79"/>
      <c r="K319" s="70"/>
      <c r="L319" s="104"/>
      <c r="M319" s="104"/>
      <c r="N319" s="12">
        <v>37842</v>
      </c>
      <c r="O319" s="102"/>
      <c r="P319" s="102"/>
      <c r="Q319" s="110"/>
      <c r="R319" s="81"/>
    </row>
    <row r="320" spans="1:18" ht="15" thickBot="1" x14ac:dyDescent="0.35">
      <c r="A320" t="e">
        <f>LOOKUP(B320,Blad1!A:A,Blad1!D:D)</f>
        <v>#N/A</v>
      </c>
      <c r="C320" s="22"/>
      <c r="D320" s="26" t="s">
        <v>613</v>
      </c>
      <c r="E320" s="44"/>
      <c r="F320" s="45"/>
      <c r="G320" s="27" t="s">
        <v>608</v>
      </c>
      <c r="H320" s="64" t="s">
        <v>430</v>
      </c>
      <c r="I320" s="70"/>
      <c r="J320" s="79"/>
      <c r="K320" s="70"/>
      <c r="L320" s="136" t="s">
        <v>451</v>
      </c>
      <c r="M320" s="137"/>
      <c r="N320" s="52"/>
      <c r="O320" s="102"/>
      <c r="P320" s="14" t="s">
        <v>450</v>
      </c>
      <c r="Q320" s="106" t="s">
        <v>450</v>
      </c>
      <c r="R320" s="81"/>
    </row>
    <row r="321" spans="1:18" ht="15" x14ac:dyDescent="0.3">
      <c r="A321" t="str">
        <f>LOOKUP(B321,Blad1!A:A,Blad1!D:D)</f>
        <v>3205 /3206 - Emission commune avec l'Italie - Timbres de V10-3205 &amp; V10-3206</v>
      </c>
      <c r="B321">
        <f>B319+1</f>
        <v>157</v>
      </c>
      <c r="C321" s="38" t="s">
        <v>1061</v>
      </c>
      <c r="D321" s="11"/>
      <c r="E321" s="19"/>
      <c r="F321" s="20"/>
      <c r="G321" s="23"/>
      <c r="H321" s="65"/>
      <c r="I321" s="70"/>
      <c r="J321" s="79"/>
      <c r="K321" s="70"/>
      <c r="L321" s="104"/>
      <c r="M321" s="104"/>
      <c r="N321" s="12">
        <v>37877</v>
      </c>
      <c r="O321" s="102"/>
      <c r="P321" s="102"/>
      <c r="Q321" s="110"/>
      <c r="R321" s="81"/>
    </row>
    <row r="322" spans="1:18" ht="15" thickBot="1" x14ac:dyDescent="0.35">
      <c r="A322" t="e">
        <f>LOOKUP(B322,Blad1!A:A,Blad1!D:D)</f>
        <v>#N/A</v>
      </c>
      <c r="C322" s="22"/>
      <c r="D322" s="26" t="s">
        <v>614</v>
      </c>
      <c r="E322" s="44"/>
      <c r="F322" s="45"/>
      <c r="G322" s="27" t="s">
        <v>608</v>
      </c>
      <c r="H322" s="64" t="s">
        <v>430</v>
      </c>
      <c r="I322" s="70"/>
      <c r="J322" s="79"/>
      <c r="K322" s="70"/>
      <c r="L322" s="136" t="s">
        <v>451</v>
      </c>
      <c r="M322" s="137"/>
      <c r="N322" s="52"/>
      <c r="O322" s="102"/>
      <c r="P322" s="14" t="s">
        <v>450</v>
      </c>
      <c r="Q322" s="106" t="s">
        <v>450</v>
      </c>
      <c r="R322" s="81"/>
    </row>
    <row r="323" spans="1:18" ht="15" x14ac:dyDescent="0.3">
      <c r="A323" t="str">
        <f>LOOKUP(B323,Blad1!A:A,Blad1!D:D)</f>
        <v xml:space="preserve">3207 - Promotion de la philatélie - Edouard Manet  -Timbre de V10-3207 </v>
      </c>
      <c r="B323">
        <f>B321+1</f>
        <v>158</v>
      </c>
      <c r="C323" s="38" t="s">
        <v>1062</v>
      </c>
      <c r="D323" s="11"/>
      <c r="E323" s="19"/>
      <c r="F323" s="20"/>
      <c r="G323" s="23"/>
      <c r="H323" s="65"/>
      <c r="I323" s="70"/>
      <c r="J323" s="79"/>
      <c r="K323" s="70"/>
      <c r="L323" s="104"/>
      <c r="M323" s="104"/>
      <c r="N323" s="12">
        <v>37877</v>
      </c>
      <c r="O323" s="102"/>
      <c r="P323" s="102"/>
      <c r="Q323" s="110"/>
      <c r="R323" s="81"/>
    </row>
    <row r="324" spans="1:18" ht="15" thickBot="1" x14ac:dyDescent="0.35">
      <c r="A324" t="e">
        <f>LOOKUP(B324,Blad1!A:A,Blad1!D:D)</f>
        <v>#N/A</v>
      </c>
      <c r="C324" s="22"/>
      <c r="D324" s="26" t="s">
        <v>615</v>
      </c>
      <c r="E324" s="44"/>
      <c r="F324" s="45"/>
      <c r="G324" s="27" t="s">
        <v>608</v>
      </c>
      <c r="H324" s="64" t="s">
        <v>430</v>
      </c>
      <c r="I324" s="70"/>
      <c r="J324" s="79"/>
      <c r="K324" s="70"/>
      <c r="L324" s="136" t="s">
        <v>451</v>
      </c>
      <c r="M324" s="137"/>
      <c r="N324" s="52"/>
      <c r="O324" s="102"/>
      <c r="P324" s="14" t="s">
        <v>450</v>
      </c>
      <c r="Q324" s="106" t="s">
        <v>450</v>
      </c>
      <c r="R324" s="81"/>
    </row>
    <row r="325" spans="1:18" ht="15.6" thickBot="1" x14ac:dyDescent="0.35">
      <c r="A325" t="str">
        <f>LOOKUP(B325,Blad1!A:A,Blad1!D:D)</f>
        <v>3208 + 3209 - Effigie de SM le Roi Albert II - Timbres de V10-3208 &amp; V10-3209</v>
      </c>
      <c r="B325">
        <f>B323+1</f>
        <v>159</v>
      </c>
      <c r="C325" s="38" t="s">
        <v>1063</v>
      </c>
      <c r="D325" s="11"/>
      <c r="E325" s="19"/>
      <c r="F325" s="20"/>
      <c r="G325" s="23"/>
      <c r="H325" s="65"/>
      <c r="I325" s="74" t="str">
        <f>IF(J325="◄","◄",IF(J325="ok","►",""))</f>
        <v>◄</v>
      </c>
      <c r="J325" s="75" t="str">
        <f>IF(J326&gt;0,"OK","◄")</f>
        <v>◄</v>
      </c>
      <c r="K325" s="76" t="str">
        <f>IF(AND(L325="◄",M325="►"),"◄?►",IF(L325="◄","◄",IF(M325="►","►","")))</f>
        <v>◄</v>
      </c>
      <c r="L325" s="42" t="str">
        <f>IF(L326&gt;0,"","◄")</f>
        <v>◄</v>
      </c>
      <c r="M325" s="43" t="str">
        <f>IF(M326,"►","")</f>
        <v/>
      </c>
      <c r="N325" s="12">
        <v>37900</v>
      </c>
      <c r="O325" s="100"/>
      <c r="P325" s="8" t="str">
        <f>IF(P326&gt;0,"◄","")</f>
        <v>◄</v>
      </c>
      <c r="Q325" s="101" t="str">
        <f>IF(AND(L326="",M326&gt;0),"?",IF(SUM(Q326:Q327)&gt;0,"►",""))</f>
        <v/>
      </c>
      <c r="R325" s="81"/>
    </row>
    <row r="326" spans="1:18" x14ac:dyDescent="0.3">
      <c r="A326" t="e">
        <f>LOOKUP(B326,Blad1!A:A,Blad1!D:D)</f>
        <v>#N/A</v>
      </c>
      <c r="C326" s="22"/>
      <c r="D326" s="26" t="s">
        <v>616</v>
      </c>
      <c r="E326" s="44"/>
      <c r="F326" s="45"/>
      <c r="G326" s="27" t="s">
        <v>617</v>
      </c>
      <c r="H326" s="64" t="s">
        <v>430</v>
      </c>
      <c r="I326" s="77" t="str">
        <f>IF(J326&gt;0,"ok","◄")</f>
        <v>◄</v>
      </c>
      <c r="J326" s="78"/>
      <c r="K326" s="77" t="str">
        <f>IF(AND(L326="",M326&gt;0),"?",IF(L326="","◄",IF(M326&gt;=1,"►","")))</f>
        <v>◄</v>
      </c>
      <c r="L326" s="33"/>
      <c r="M326" s="34"/>
      <c r="N326" s="2"/>
      <c r="O326" s="102"/>
      <c r="P326" s="10">
        <f>IF(L326&gt;0,"",IF(I326="zie voorgaande","voir▲",IF(I326="zie volgende","zie▼",1)))</f>
        <v>1</v>
      </c>
      <c r="Q326" s="103" t="str">
        <f>IF(M326&gt;0,M326,IF(I326="zie voorgaande","voir▲",IF(I326="zie volgende","zie▼","")))</f>
        <v/>
      </c>
      <c r="R326" s="81"/>
    </row>
    <row r="327" spans="1:18" ht="15" x14ac:dyDescent="0.3">
      <c r="A327" t="str">
        <f>LOOKUP(B327,Blad1!A:A,Blad1!D:D)</f>
        <v>3210 - St- Nicolas - Timbres de V10-3210</v>
      </c>
      <c r="B327">
        <f>B325+1</f>
        <v>160</v>
      </c>
      <c r="C327" s="38" t="s">
        <v>1064</v>
      </c>
      <c r="D327" s="11"/>
      <c r="E327" s="19"/>
      <c r="F327" s="20"/>
      <c r="G327" s="23"/>
      <c r="H327" s="65"/>
      <c r="I327" s="70"/>
      <c r="J327" s="89" t="str">
        <f>RIGHT(G326,13)</f>
        <v xml:space="preserve">N°. 5 / 2003 </v>
      </c>
      <c r="K327" s="70"/>
      <c r="L327" s="104"/>
      <c r="M327" s="104"/>
      <c r="N327" s="12">
        <v>37919</v>
      </c>
      <c r="O327" s="102"/>
      <c r="P327" s="102"/>
      <c r="Q327" s="110"/>
      <c r="R327" s="81"/>
    </row>
    <row r="328" spans="1:18" ht="15" thickBot="1" x14ac:dyDescent="0.35">
      <c r="A328" t="e">
        <f>LOOKUP(B328,Blad1!A:A,Blad1!D:D)</f>
        <v>#N/A</v>
      </c>
      <c r="C328" s="22"/>
      <c r="D328" s="26" t="s">
        <v>618</v>
      </c>
      <c r="E328" s="44"/>
      <c r="F328" s="45"/>
      <c r="G328" s="27" t="s">
        <v>617</v>
      </c>
      <c r="H328" s="64" t="s">
        <v>430</v>
      </c>
      <c r="I328" s="70"/>
      <c r="J328" s="79"/>
      <c r="K328" s="70"/>
      <c r="L328" s="136" t="s">
        <v>451</v>
      </c>
      <c r="M328" s="137"/>
      <c r="N328" s="52"/>
      <c r="O328" s="102"/>
      <c r="P328" s="14" t="s">
        <v>450</v>
      </c>
      <c r="Q328" s="106" t="s">
        <v>450</v>
      </c>
      <c r="R328" s="81"/>
    </row>
    <row r="329" spans="1:18" ht="15" x14ac:dyDescent="0.3">
      <c r="A329" t="str">
        <f>LOOKUP(B329,Blad1!A:A,Blad1!D:D)</f>
        <v>3211 - La Cohésion Sociale - Timbre de V10-3211</v>
      </c>
      <c r="B329">
        <f>B327+1</f>
        <v>161</v>
      </c>
      <c r="C329" s="38" t="s">
        <v>1065</v>
      </c>
      <c r="D329" s="11"/>
      <c r="E329" s="19"/>
      <c r="F329" s="20"/>
      <c r="G329" s="23"/>
      <c r="H329" s="65"/>
      <c r="I329" s="70"/>
      <c r="J329" s="79"/>
      <c r="K329" s="70"/>
      <c r="L329" s="104"/>
      <c r="M329" s="104"/>
      <c r="N329" s="12">
        <v>37919</v>
      </c>
      <c r="O329" s="102"/>
      <c r="P329" s="102"/>
      <c r="Q329" s="110"/>
      <c r="R329" s="81"/>
    </row>
    <row r="330" spans="1:18" ht="15" thickBot="1" x14ac:dyDescent="0.35">
      <c r="A330" t="e">
        <f>LOOKUP(B330,Blad1!A:A,Blad1!D:D)</f>
        <v>#N/A</v>
      </c>
      <c r="C330" s="22"/>
      <c r="D330" s="26" t="s">
        <v>619</v>
      </c>
      <c r="E330" s="44"/>
      <c r="F330" s="45"/>
      <c r="G330" s="27" t="s">
        <v>617</v>
      </c>
      <c r="H330" s="64" t="s">
        <v>430</v>
      </c>
      <c r="I330" s="70"/>
      <c r="J330" s="79"/>
      <c r="K330" s="70"/>
      <c r="L330" s="136" t="s">
        <v>451</v>
      </c>
      <c r="M330" s="137"/>
      <c r="N330" s="52"/>
      <c r="O330" s="102"/>
      <c r="P330" s="14" t="s">
        <v>450</v>
      </c>
      <c r="Q330" s="106" t="s">
        <v>450</v>
      </c>
      <c r="R330" s="81"/>
    </row>
    <row r="331" spans="1:18" ht="15" x14ac:dyDescent="0.3">
      <c r="A331" t="str">
        <f>LOOKUP(B331,Blad1!A:A,Blad1!D:D)</f>
        <v>3212 - Oiseau : poule d'eau</v>
      </c>
      <c r="B331">
        <f>B329+1</f>
        <v>162</v>
      </c>
      <c r="C331" s="38" t="s">
        <v>1066</v>
      </c>
      <c r="D331" s="11"/>
      <c r="E331" s="19"/>
      <c r="F331" s="20"/>
      <c r="G331" s="23"/>
      <c r="H331" s="65"/>
      <c r="I331" s="70"/>
      <c r="J331" s="79"/>
      <c r="K331" s="70"/>
      <c r="L331" s="104"/>
      <c r="M331" s="104"/>
      <c r="N331" s="12">
        <v>37919</v>
      </c>
      <c r="O331" s="102"/>
      <c r="P331" s="102"/>
      <c r="Q331" s="110"/>
      <c r="R331" s="81"/>
    </row>
    <row r="332" spans="1:18" ht="15" thickBot="1" x14ac:dyDescent="0.35">
      <c r="A332" t="e">
        <f>LOOKUP(B332,Blad1!A:A,Blad1!D:D)</f>
        <v>#N/A</v>
      </c>
      <c r="C332" s="22"/>
      <c r="D332" s="26" t="s">
        <v>620</v>
      </c>
      <c r="E332" s="44"/>
      <c r="F332" s="45"/>
      <c r="G332" s="27" t="s">
        <v>617</v>
      </c>
      <c r="H332" s="64" t="s">
        <v>430</v>
      </c>
      <c r="I332" s="70"/>
      <c r="J332" s="79"/>
      <c r="K332" s="70"/>
      <c r="L332" s="136" t="s">
        <v>451</v>
      </c>
      <c r="M332" s="137"/>
      <c r="N332" s="52"/>
      <c r="O332" s="102"/>
      <c r="P332" s="14" t="s">
        <v>450</v>
      </c>
      <c r="Q332" s="106" t="s">
        <v>450</v>
      </c>
      <c r="R332" s="81"/>
    </row>
    <row r="333" spans="1:18" ht="15" x14ac:dyDescent="0.3">
      <c r="A333" t="str">
        <f>LOOKUP(B333,Blad1!A:A,Blad1!D:D)</f>
        <v>3213 / 3217 - 50 ans de télévision : timbres du bloc BL106</v>
      </c>
      <c r="B333">
        <f>B331+1</f>
        <v>163</v>
      </c>
      <c r="C333" s="38" t="s">
        <v>1067</v>
      </c>
      <c r="D333" s="11"/>
      <c r="E333" s="19"/>
      <c r="F333" s="20"/>
      <c r="G333" s="23"/>
      <c r="H333" s="65"/>
      <c r="I333" s="70"/>
      <c r="J333" s="79"/>
      <c r="K333" s="70"/>
      <c r="L333" s="104"/>
      <c r="M333" s="104"/>
      <c r="N333" s="12">
        <v>37925</v>
      </c>
      <c r="O333" s="102"/>
      <c r="P333" s="102"/>
      <c r="Q333" s="110"/>
      <c r="R333" s="81"/>
    </row>
    <row r="334" spans="1:18" ht="15" thickBot="1" x14ac:dyDescent="0.35">
      <c r="A334" t="e">
        <f>LOOKUP(B334,Blad1!A:A,Blad1!D:D)</f>
        <v>#N/A</v>
      </c>
      <c r="C334" s="22"/>
      <c r="D334" s="26" t="s">
        <v>621</v>
      </c>
      <c r="E334" s="44"/>
      <c r="F334" s="45"/>
      <c r="G334" s="27" t="s">
        <v>617</v>
      </c>
      <c r="H334" s="64" t="s">
        <v>430</v>
      </c>
      <c r="I334" s="70"/>
      <c r="J334" s="79"/>
      <c r="K334" s="70"/>
      <c r="L334" s="136" t="s">
        <v>451</v>
      </c>
      <c r="M334" s="137"/>
      <c r="N334" s="52"/>
      <c r="O334" s="102"/>
      <c r="P334" s="14" t="s">
        <v>450</v>
      </c>
      <c r="Q334" s="106" t="s">
        <v>450</v>
      </c>
      <c r="R334" s="81"/>
    </row>
    <row r="335" spans="1:18" ht="15" x14ac:dyDescent="0.3">
      <c r="A335" t="str">
        <f>LOOKUP(B335,Blad1!A:A,Blad1!D:D)</f>
        <v>3213 / 3217 - 50 ans de télévision : bloc BL106</v>
      </c>
      <c r="B335">
        <f>B333+1</f>
        <v>164</v>
      </c>
      <c r="C335" s="38" t="s">
        <v>1080</v>
      </c>
      <c r="D335" s="11"/>
      <c r="E335" s="19"/>
      <c r="F335" s="20"/>
      <c r="G335" s="23"/>
      <c r="H335" s="65"/>
      <c r="I335" s="70"/>
      <c r="J335" s="79"/>
      <c r="K335" s="70"/>
      <c r="L335" s="104"/>
      <c r="M335" s="104"/>
      <c r="N335" s="12">
        <v>37925</v>
      </c>
      <c r="O335" s="102"/>
      <c r="P335" s="102"/>
      <c r="Q335" s="110"/>
      <c r="R335" s="81"/>
    </row>
    <row r="336" spans="1:18" ht="15" thickBot="1" x14ac:dyDescent="0.35">
      <c r="A336" t="e">
        <f>LOOKUP(B336,Blad1!A:A,Blad1!D:D)</f>
        <v>#N/A</v>
      </c>
      <c r="C336" s="22"/>
      <c r="D336" s="26" t="s">
        <v>621</v>
      </c>
      <c r="E336" s="44"/>
      <c r="F336" s="45"/>
      <c r="G336" s="27" t="s">
        <v>617</v>
      </c>
      <c r="H336" s="64" t="s">
        <v>430</v>
      </c>
      <c r="I336" s="70"/>
      <c r="J336" s="79"/>
      <c r="K336" s="70"/>
      <c r="L336" s="136" t="s">
        <v>451</v>
      </c>
      <c r="M336" s="137"/>
      <c r="N336" s="52"/>
      <c r="O336" s="102"/>
      <c r="P336" s="14" t="s">
        <v>450</v>
      </c>
      <c r="Q336" s="106" t="s">
        <v>450</v>
      </c>
      <c r="R336" s="81"/>
    </row>
    <row r="337" spans="1:18" ht="15" x14ac:dyDescent="0.3">
      <c r="A337" t="str">
        <f>LOOKUP(B337,Blad1!A:A,Blad1!D:D)</f>
        <v>3218 / 3220 - Le Livre - Timbres de V10-3218, V10-3219, V10-3220</v>
      </c>
      <c r="B337">
        <f>B335+1</f>
        <v>165</v>
      </c>
      <c r="C337" s="38" t="s">
        <v>1068</v>
      </c>
      <c r="D337" s="11"/>
      <c r="E337" s="19"/>
      <c r="F337" s="20"/>
      <c r="G337" s="23"/>
      <c r="H337" s="65"/>
      <c r="I337" s="70"/>
      <c r="J337" s="79"/>
      <c r="K337" s="70"/>
      <c r="L337" s="104"/>
      <c r="M337" s="104"/>
      <c r="N337" s="12">
        <v>37933</v>
      </c>
      <c r="O337" s="102"/>
      <c r="P337" s="102"/>
      <c r="Q337" s="110"/>
      <c r="R337" s="81"/>
    </row>
    <row r="338" spans="1:18" ht="15" thickBot="1" x14ac:dyDescent="0.35">
      <c r="A338" t="e">
        <f>LOOKUP(B338,Blad1!A:A,Blad1!D:D)</f>
        <v>#N/A</v>
      </c>
      <c r="C338" s="22"/>
      <c r="D338" s="26" t="s">
        <v>622</v>
      </c>
      <c r="E338" s="44"/>
      <c r="F338" s="45"/>
      <c r="G338" s="27" t="s">
        <v>617</v>
      </c>
      <c r="H338" s="64" t="s">
        <v>430</v>
      </c>
      <c r="I338" s="70"/>
      <c r="J338" s="79"/>
      <c r="K338" s="70"/>
      <c r="L338" s="136" t="s">
        <v>451</v>
      </c>
      <c r="M338" s="137"/>
      <c r="N338" s="52"/>
      <c r="O338" s="102"/>
      <c r="P338" s="14" t="s">
        <v>450</v>
      </c>
      <c r="Q338" s="106" t="s">
        <v>450</v>
      </c>
      <c r="R338" s="81"/>
    </row>
    <row r="339" spans="1:18" ht="15" x14ac:dyDescent="0.3">
      <c r="A339" t="str">
        <f>LOOKUP(B339,Blad1!A:A,Blad1!D:D)</f>
        <v>3221 / 3222 - Littérature - Timbres de V10-3221 &amp; V10-3222</v>
      </c>
      <c r="B339">
        <f>B337+1</f>
        <v>166</v>
      </c>
      <c r="C339" s="38" t="s">
        <v>1069</v>
      </c>
      <c r="D339" s="11"/>
      <c r="E339" s="19"/>
      <c r="F339" s="20"/>
      <c r="G339" s="23"/>
      <c r="H339" s="65"/>
      <c r="I339" s="70"/>
      <c r="J339" s="79"/>
      <c r="K339" s="70"/>
      <c r="L339" s="104"/>
      <c r="M339" s="104"/>
      <c r="N339" s="12">
        <v>37933</v>
      </c>
      <c r="O339" s="102"/>
      <c r="P339" s="102"/>
      <c r="Q339" s="110"/>
      <c r="R339" s="81"/>
    </row>
    <row r="340" spans="1:18" ht="15" thickBot="1" x14ac:dyDescent="0.35">
      <c r="A340" t="e">
        <f>LOOKUP(B340,Blad1!A:A,Blad1!D:D)</f>
        <v>#N/A</v>
      </c>
      <c r="C340" s="22"/>
      <c r="D340" s="26" t="s">
        <v>623</v>
      </c>
      <c r="E340" s="44"/>
      <c r="F340" s="45"/>
      <c r="G340" s="27" t="s">
        <v>617</v>
      </c>
      <c r="H340" s="64" t="s">
        <v>430</v>
      </c>
      <c r="I340" s="70"/>
      <c r="J340" s="79"/>
      <c r="K340" s="70"/>
      <c r="L340" s="136" t="s">
        <v>451</v>
      </c>
      <c r="M340" s="137"/>
      <c r="N340" s="52"/>
      <c r="O340" s="102"/>
      <c r="P340" s="14" t="s">
        <v>450</v>
      </c>
      <c r="Q340" s="106" t="s">
        <v>450</v>
      </c>
      <c r="R340" s="81"/>
    </row>
    <row r="341" spans="1:18" ht="15" x14ac:dyDescent="0.3">
      <c r="A341" t="str">
        <f>LOOKUP(B341,Blad1!A:A,Blad1!D:D)</f>
        <v xml:space="preserve">3223 - Fleur : variété de tulipe "Darwin - Golden Apeldoorn" - Carnet B42 </v>
      </c>
      <c r="B341">
        <f>B339+1</f>
        <v>167</v>
      </c>
      <c r="C341" s="38" t="s">
        <v>1070</v>
      </c>
      <c r="D341" s="11"/>
      <c r="E341" s="19"/>
      <c r="F341" s="20"/>
      <c r="G341" s="23"/>
      <c r="H341" s="65"/>
      <c r="I341" s="70"/>
      <c r="J341" s="79"/>
      <c r="K341" s="70"/>
      <c r="L341" s="104"/>
      <c r="M341" s="104"/>
      <c r="N341" s="12">
        <v>37933</v>
      </c>
      <c r="O341" s="102"/>
      <c r="P341" s="102"/>
      <c r="Q341" s="110"/>
      <c r="R341" s="81"/>
    </row>
    <row r="342" spans="1:18" ht="15" thickBot="1" x14ac:dyDescent="0.35">
      <c r="A342" t="e">
        <f>LOOKUP(B342,Blad1!A:A,Blad1!D:D)</f>
        <v>#N/A</v>
      </c>
      <c r="C342" s="22"/>
      <c r="D342" s="26" t="s">
        <v>624</v>
      </c>
      <c r="E342" s="44"/>
      <c r="F342" s="45"/>
      <c r="G342" s="27" t="s">
        <v>617</v>
      </c>
      <c r="H342" s="64" t="s">
        <v>430</v>
      </c>
      <c r="I342" s="70"/>
      <c r="J342" s="79"/>
      <c r="K342" s="70"/>
      <c r="L342" s="136" t="s">
        <v>451</v>
      </c>
      <c r="M342" s="137"/>
      <c r="N342" s="52"/>
      <c r="O342" s="102"/>
      <c r="P342" s="14" t="s">
        <v>450</v>
      </c>
      <c r="Q342" s="106" t="s">
        <v>450</v>
      </c>
      <c r="R342" s="81"/>
    </row>
    <row r="343" spans="1:18" ht="15.6" thickBot="1" x14ac:dyDescent="0.35">
      <c r="A343" t="str">
        <f>LOOKUP(B343,Blad1!A:A,Blad1!D:D)</f>
        <v>3224 - Noël et Nouvel An (sans impression de la valeur  : 0,41 €) - Timbre de V15-3224</v>
      </c>
      <c r="B343">
        <f>B341+1</f>
        <v>168</v>
      </c>
      <c r="C343" s="38" t="s">
        <v>1071</v>
      </c>
      <c r="D343" s="11"/>
      <c r="E343" s="19"/>
      <c r="F343" s="20"/>
      <c r="G343" s="23"/>
      <c r="H343" s="65"/>
      <c r="I343" s="74" t="str">
        <f>IF(J343="◄","◄",IF(J343="ok","►",""))</f>
        <v>◄</v>
      </c>
      <c r="J343" s="75" t="str">
        <f>IF(J344&gt;0,"OK","◄")</f>
        <v>◄</v>
      </c>
      <c r="K343" s="76" t="str">
        <f>IF(AND(L343="◄",M343="►"),"◄?►",IF(L343="◄","◄",IF(M343="►","►","")))</f>
        <v>◄</v>
      </c>
      <c r="L343" s="42" t="str">
        <f>IF(L344&gt;0,"","◄")</f>
        <v>◄</v>
      </c>
      <c r="M343" s="43" t="str">
        <f>IF(M344,"►","")</f>
        <v/>
      </c>
      <c r="N343" s="12">
        <v>37940</v>
      </c>
      <c r="O343" s="100"/>
      <c r="P343" s="8" t="str">
        <f>IF(P344&gt;0,"◄","")</f>
        <v>◄</v>
      </c>
      <c r="Q343" s="101" t="str">
        <f>IF(AND(L344="",M344&gt;0),"?",IF(SUM(Q344:Q345)&gt;0,"►",""))</f>
        <v/>
      </c>
      <c r="R343" s="81"/>
    </row>
    <row r="344" spans="1:18" x14ac:dyDescent="0.3">
      <c r="A344" t="e">
        <f>LOOKUP(B344,Blad1!A:A,Blad1!D:D)</f>
        <v>#N/A</v>
      </c>
      <c r="C344" s="22"/>
      <c r="D344" s="26" t="s">
        <v>625</v>
      </c>
      <c r="E344" s="44"/>
      <c r="F344" s="45"/>
      <c r="G344" s="27" t="s">
        <v>626</v>
      </c>
      <c r="H344" s="64" t="s">
        <v>430</v>
      </c>
      <c r="I344" s="77" t="str">
        <f>IF(J344&gt;0,"ok","◄")</f>
        <v>◄</v>
      </c>
      <c r="J344" s="78"/>
      <c r="K344" s="77" t="str">
        <f>IF(AND(L344="",M344&gt;0),"?",IF(L344="","◄",IF(M344&gt;=1,"►","")))</f>
        <v>◄</v>
      </c>
      <c r="L344" s="33"/>
      <c r="M344" s="34"/>
      <c r="N344" s="2"/>
      <c r="O344" s="102"/>
      <c r="P344" s="10">
        <f>IF(L344&gt;0,"",IF(I344="zie voorgaande rij","voir▲",IF(I344="zie volgende rijen","zie▼",1)))</f>
        <v>1</v>
      </c>
      <c r="Q344" s="103" t="str">
        <f>IF(M344&gt;0,M344,IF(I344="zie voorgaande rij","voir▲",IF(I344="zie volgende rijen","zie▼","")))</f>
        <v/>
      </c>
      <c r="R344" s="81"/>
    </row>
    <row r="345" spans="1:18" ht="15" x14ac:dyDescent="0.3">
      <c r="A345" t="str">
        <f>LOOKUP(B345,Blad1!A:A,Blad1!D:D)</f>
        <v>3225 / 3226 - Tennis - Timbres de V10-3225 &amp; V10-3226</v>
      </c>
      <c r="B345">
        <f>B343+1</f>
        <v>169</v>
      </c>
      <c r="C345" s="38" t="s">
        <v>1072</v>
      </c>
      <c r="D345" s="11"/>
      <c r="E345" s="19"/>
      <c r="F345" s="20"/>
      <c r="G345" s="23"/>
      <c r="H345" s="65"/>
      <c r="I345" s="70"/>
      <c r="J345" s="89" t="str">
        <f>RIGHT(G344,13)</f>
        <v xml:space="preserve">N°. 6 / 2003 </v>
      </c>
      <c r="K345" s="70"/>
      <c r="L345" s="104"/>
      <c r="M345" s="104"/>
      <c r="N345" s="12">
        <v>37946</v>
      </c>
      <c r="O345" s="102"/>
      <c r="P345" s="102"/>
      <c r="Q345" s="110"/>
      <c r="R345" s="81"/>
    </row>
    <row r="346" spans="1:18" ht="15" thickBot="1" x14ac:dyDescent="0.35">
      <c r="A346" t="e">
        <f>LOOKUP(B346,Blad1!A:A,Blad1!D:D)</f>
        <v>#N/A</v>
      </c>
      <c r="C346" s="22"/>
      <c r="D346" s="26" t="s">
        <v>627</v>
      </c>
      <c r="E346" s="44"/>
      <c r="F346" s="45"/>
      <c r="G346" s="27" t="s">
        <v>626</v>
      </c>
      <c r="H346" s="64" t="s">
        <v>430</v>
      </c>
      <c r="I346" s="70"/>
      <c r="J346" s="79"/>
      <c r="K346" s="70"/>
      <c r="L346" s="136" t="s">
        <v>451</v>
      </c>
      <c r="M346" s="137"/>
      <c r="N346" s="52"/>
      <c r="O346" s="102"/>
      <c r="P346" s="14" t="s">
        <v>450</v>
      </c>
      <c r="Q346" s="106" t="s">
        <v>450</v>
      </c>
      <c r="R346" s="81"/>
    </row>
    <row r="347" spans="1:18" ht="28.8" customHeight="1" x14ac:dyDescent="0.3">
      <c r="A347" t="str">
        <f>LOOKUP(B347,Blad1!A:A,Blad1!D:D)</f>
        <v>3227 +3228 - Timbre-rouleau autocolant: Crocus Vernus + cor postal (les deux avec le nouveau logo PRIOR) (sans impression de la valeur : 0,49 €)</v>
      </c>
      <c r="B347">
        <f>B345+1</f>
        <v>170</v>
      </c>
      <c r="C347" s="138" t="s">
        <v>1073</v>
      </c>
      <c r="D347" s="139"/>
      <c r="E347" s="139"/>
      <c r="F347" s="139"/>
      <c r="G347" s="139"/>
      <c r="H347" s="57"/>
      <c r="I347" s="70"/>
      <c r="J347" s="79"/>
      <c r="K347" s="70"/>
      <c r="L347" s="104"/>
      <c r="M347" s="104"/>
      <c r="N347" s="12">
        <v>37946</v>
      </c>
      <c r="O347" s="102"/>
      <c r="P347" s="102"/>
      <c r="Q347" s="110"/>
      <c r="R347" s="81"/>
    </row>
    <row r="348" spans="1:18" ht="15" thickBot="1" x14ac:dyDescent="0.35">
      <c r="A348" t="e">
        <f>LOOKUP(B348,Blad1!A:A,Blad1!D:D)</f>
        <v>#N/A</v>
      </c>
      <c r="C348" s="22"/>
      <c r="D348" s="26" t="s">
        <v>628</v>
      </c>
      <c r="E348" s="44"/>
      <c r="F348" s="45"/>
      <c r="G348" s="27" t="s">
        <v>629</v>
      </c>
      <c r="H348" s="64" t="s">
        <v>430</v>
      </c>
      <c r="I348" s="70"/>
      <c r="J348" s="79"/>
      <c r="K348" s="70"/>
      <c r="L348" s="136" t="s">
        <v>451</v>
      </c>
      <c r="M348" s="137"/>
      <c r="N348" s="52"/>
      <c r="O348" s="102"/>
      <c r="P348" s="14" t="s">
        <v>450</v>
      </c>
      <c r="Q348" s="106" t="s">
        <v>450</v>
      </c>
      <c r="R348" s="81"/>
    </row>
    <row r="349" spans="1:18" ht="15.6" thickBot="1" x14ac:dyDescent="0.35">
      <c r="A349" t="str">
        <f>LOOKUP(B349,Blad1!A:A,Blad1!D:D)</f>
        <v>3229/3232 - Fernand Khnopff - Timbres de bloc BL107</v>
      </c>
      <c r="B349">
        <f>B347+1</f>
        <v>171</v>
      </c>
      <c r="C349" s="38" t="s">
        <v>1081</v>
      </c>
      <c r="D349" s="11"/>
      <c r="E349" s="19"/>
      <c r="F349" s="20"/>
      <c r="G349" s="23"/>
      <c r="H349" s="65"/>
      <c r="I349" s="74" t="str">
        <f>IF(J349="◄","◄",IF(J349="ok","►",""))</f>
        <v>◄</v>
      </c>
      <c r="J349" s="75" t="str">
        <f>IF(J350&gt;0,"OK","◄")</f>
        <v>◄</v>
      </c>
      <c r="K349" s="76" t="str">
        <f>IF(AND(L349="◄",M349="►"),"◄?►",IF(L349="◄","◄",IF(M349="►","►","")))</f>
        <v>◄</v>
      </c>
      <c r="L349" s="42" t="str">
        <f>IF(L350&gt;0,"","◄")</f>
        <v>◄</v>
      </c>
      <c r="M349" s="43" t="str">
        <f>IF(M350,"►","")</f>
        <v/>
      </c>
      <c r="N349" s="12">
        <v>36211</v>
      </c>
      <c r="O349" s="100"/>
      <c r="P349" s="8" t="str">
        <f>IF(SUM(P350:P351)&gt;0,"◄","")</f>
        <v>◄</v>
      </c>
      <c r="Q349" s="101" t="str">
        <f>IF(AND(L350="",M350&gt;0),"?",IF(SUM(Q350:Q351)&gt;0,"►",""))</f>
        <v/>
      </c>
      <c r="R349" s="81"/>
    </row>
    <row r="350" spans="1:18" x14ac:dyDescent="0.3">
      <c r="A350" t="e">
        <f>LOOKUP(B350,Blad1!A:A,Blad1!D:D)</f>
        <v>#N/A</v>
      </c>
      <c r="C350" s="22"/>
      <c r="D350" s="26" t="s">
        <v>630</v>
      </c>
      <c r="E350" s="44"/>
      <c r="F350" s="45"/>
      <c r="G350" s="27" t="s">
        <v>631</v>
      </c>
      <c r="H350" s="64" t="s">
        <v>430</v>
      </c>
      <c r="I350" s="77" t="str">
        <f>IF(J350&gt;0,"ok","◄")</f>
        <v>◄</v>
      </c>
      <c r="J350" s="78"/>
      <c r="K350" s="77" t="str">
        <f>IF(AND(L350="",M350&gt;0),"?",IF(L350="","◄",IF(M350&gt;=1,"►","")))</f>
        <v>◄</v>
      </c>
      <c r="L350" s="33"/>
      <c r="M350" s="34"/>
      <c r="N350" s="2"/>
      <c r="O350" s="102"/>
      <c r="P350" s="10">
        <f>IF(L350&gt;0,"",IF(I350="zie voorgaande rij","voir▲",IF(I350="zie volgende rijen","zie▼",1)))</f>
        <v>1</v>
      </c>
      <c r="Q350" s="103" t="str">
        <f>IF(M350&gt;0,M350,IF(I350="zie voorgaande rij","voir▲",IF(I350="zie volgende rijen","zie▼","")))</f>
        <v/>
      </c>
      <c r="R350" s="81"/>
    </row>
    <row r="351" spans="1:18" ht="15" x14ac:dyDescent="0.3">
      <c r="A351" t="str">
        <f>LOOKUP(B351,Blad1!A:A,Blad1!D:D)</f>
        <v>3229/3232 - Fernand Khnopff - bloc BL107</v>
      </c>
      <c r="B351">
        <f>B349+1</f>
        <v>172</v>
      </c>
      <c r="C351" s="38" t="s">
        <v>1116</v>
      </c>
      <c r="D351" s="11"/>
      <c r="E351" s="61"/>
      <c r="F351" s="20"/>
      <c r="G351" s="23"/>
      <c r="H351" s="65"/>
      <c r="I351" s="70"/>
      <c r="J351" s="89" t="str">
        <f>RIGHT(G350,13)</f>
        <v xml:space="preserve">N°. 1 / 2004 </v>
      </c>
      <c r="K351" s="70"/>
      <c r="L351" s="104"/>
      <c r="M351" s="104"/>
      <c r="N351" s="12">
        <v>38003</v>
      </c>
      <c r="O351" s="102"/>
      <c r="P351" s="102"/>
      <c r="Q351" s="110"/>
      <c r="R351" s="81"/>
    </row>
    <row r="352" spans="1:18" ht="15" thickBot="1" x14ac:dyDescent="0.35">
      <c r="A352" t="e">
        <f>LOOKUP(B352,Blad1!A:A,Blad1!D:D)</f>
        <v>#N/A</v>
      </c>
      <c r="C352" s="22"/>
      <c r="D352" s="26" t="s">
        <v>630</v>
      </c>
      <c r="E352" s="44"/>
      <c r="F352" s="45"/>
      <c r="G352" s="27" t="s">
        <v>631</v>
      </c>
      <c r="H352" s="64" t="s">
        <v>430</v>
      </c>
      <c r="I352" s="70"/>
      <c r="J352" s="79"/>
      <c r="K352" s="70"/>
      <c r="L352" s="136" t="s">
        <v>451</v>
      </c>
      <c r="M352" s="137"/>
      <c r="N352" s="52"/>
      <c r="O352" s="102"/>
      <c r="P352" s="14" t="s">
        <v>450</v>
      </c>
      <c r="Q352" s="106" t="s">
        <v>450</v>
      </c>
      <c r="R352" s="81"/>
    </row>
    <row r="353" spans="1:18" ht="15" x14ac:dyDescent="0.3">
      <c r="A353" t="str">
        <f>LOOKUP(B353,Blad1!A:A,Blad1!D:D)</f>
        <v>3233 - Philatélie de la Jeunesse - timbre de V10-3233</v>
      </c>
      <c r="B353">
        <f>B351+1</f>
        <v>173</v>
      </c>
      <c r="C353" s="38" t="s">
        <v>1082</v>
      </c>
      <c r="D353" s="11"/>
      <c r="E353" s="61"/>
      <c r="F353" s="20"/>
      <c r="G353" s="23"/>
      <c r="H353" s="65"/>
      <c r="I353" s="70"/>
      <c r="J353" s="79"/>
      <c r="K353" s="70"/>
      <c r="L353" s="104"/>
      <c r="M353" s="104"/>
      <c r="N353" s="12">
        <v>38003</v>
      </c>
      <c r="O353" s="102"/>
      <c r="P353" s="102"/>
      <c r="Q353" s="110"/>
      <c r="R353" s="81"/>
    </row>
    <row r="354" spans="1:18" ht="15" thickBot="1" x14ac:dyDescent="0.35">
      <c r="A354" t="e">
        <f>LOOKUP(B354,Blad1!A:A,Blad1!D:D)</f>
        <v>#N/A</v>
      </c>
      <c r="C354" s="22"/>
      <c r="D354" s="26" t="s">
        <v>632</v>
      </c>
      <c r="E354" s="44"/>
      <c r="F354" s="45"/>
      <c r="G354" s="27" t="s">
        <v>631</v>
      </c>
      <c r="H354" s="64" t="s">
        <v>430</v>
      </c>
      <c r="I354" s="70"/>
      <c r="J354" s="79"/>
      <c r="K354" s="70"/>
      <c r="L354" s="136" t="s">
        <v>451</v>
      </c>
      <c r="M354" s="137"/>
      <c r="N354" s="52"/>
      <c r="O354" s="102"/>
      <c r="P354" s="14" t="s">
        <v>450</v>
      </c>
      <c r="Q354" s="106" t="s">
        <v>450</v>
      </c>
      <c r="R354" s="81"/>
    </row>
    <row r="355" spans="1:18" ht="15" x14ac:dyDescent="0.3">
      <c r="A355" t="str">
        <f>LOOKUP(B355,Blad1!A:A,Blad1!D:D)</f>
        <v>3234 - Fleurs: carnet B43: œillet (valeur €, 049)</v>
      </c>
      <c r="B355">
        <f>B353+1</f>
        <v>174</v>
      </c>
      <c r="C355" s="38" t="s">
        <v>1083</v>
      </c>
      <c r="D355" s="11"/>
      <c r="E355" s="61"/>
      <c r="F355" s="20"/>
      <c r="G355" s="23"/>
      <c r="H355" s="65"/>
      <c r="I355" s="70"/>
      <c r="J355" s="79"/>
      <c r="K355" s="70"/>
      <c r="L355" s="104"/>
      <c r="M355" s="104"/>
      <c r="N355" s="12">
        <v>38034</v>
      </c>
      <c r="O355" s="102"/>
      <c r="P355" s="102"/>
      <c r="Q355" s="110"/>
      <c r="R355" s="81"/>
    </row>
    <row r="356" spans="1:18" ht="15" thickBot="1" x14ac:dyDescent="0.35">
      <c r="A356" t="e">
        <f>LOOKUP(B356,Blad1!A:A,Blad1!D:D)</f>
        <v>#N/A</v>
      </c>
      <c r="C356" s="22"/>
      <c r="D356" s="26" t="s">
        <v>633</v>
      </c>
      <c r="E356" s="44"/>
      <c r="F356" s="45"/>
      <c r="G356" s="27" t="s">
        <v>631</v>
      </c>
      <c r="H356" s="64" t="s">
        <v>430</v>
      </c>
      <c r="I356" s="70"/>
      <c r="J356" s="79"/>
      <c r="K356" s="70"/>
      <c r="L356" s="136" t="s">
        <v>451</v>
      </c>
      <c r="M356" s="137"/>
      <c r="N356" s="52"/>
      <c r="O356" s="102"/>
      <c r="P356" s="14" t="s">
        <v>450</v>
      </c>
      <c r="Q356" s="106" t="s">
        <v>450</v>
      </c>
      <c r="R356" s="81"/>
    </row>
    <row r="357" spans="1:18" ht="15" x14ac:dyDescent="0.3">
      <c r="A357" t="str">
        <f>LOOKUP(B357,Blad1!A:A,Blad1!D:D)</f>
        <v>3235/3244 - Ceci est la Belgique - Timbres de bloc BL108</v>
      </c>
      <c r="B357">
        <f>B355+1</f>
        <v>175</v>
      </c>
      <c r="C357" s="38" t="s">
        <v>1084</v>
      </c>
      <c r="D357" s="11"/>
      <c r="E357" s="61"/>
      <c r="F357" s="20"/>
      <c r="G357" s="23"/>
      <c r="H357" s="65"/>
      <c r="I357" s="70"/>
      <c r="J357" s="79"/>
      <c r="K357" s="70"/>
      <c r="L357" s="104"/>
      <c r="M357" s="104"/>
      <c r="N357" s="12">
        <v>38031</v>
      </c>
      <c r="O357" s="102"/>
      <c r="P357" s="102"/>
      <c r="Q357" s="110"/>
      <c r="R357" s="81"/>
    </row>
    <row r="358" spans="1:18" ht="15" thickBot="1" x14ac:dyDescent="0.35">
      <c r="A358" t="e">
        <f>LOOKUP(B358,Blad1!A:A,Blad1!D:D)</f>
        <v>#N/A</v>
      </c>
      <c r="C358" s="22"/>
      <c r="D358" s="26" t="s">
        <v>634</v>
      </c>
      <c r="E358" s="44"/>
      <c r="F358" s="45"/>
      <c r="G358" s="27" t="s">
        <v>631</v>
      </c>
      <c r="H358" s="64" t="s">
        <v>430</v>
      </c>
      <c r="I358" s="70"/>
      <c r="J358" s="79"/>
      <c r="K358" s="70"/>
      <c r="L358" s="136" t="s">
        <v>451</v>
      </c>
      <c r="M358" s="137"/>
      <c r="N358" s="52"/>
      <c r="O358" s="102"/>
      <c r="P358" s="14" t="s">
        <v>450</v>
      </c>
      <c r="Q358" s="106" t="s">
        <v>450</v>
      </c>
      <c r="R358" s="81"/>
    </row>
    <row r="359" spans="1:18" ht="15" x14ac:dyDescent="0.3">
      <c r="A359" t="str">
        <f>LOOKUP(B359,Blad1!A:A,Blad1!D:D)</f>
        <v>3235/3244 - Ceci est la Belgique - bloc BL108</v>
      </c>
      <c r="B359">
        <f>B357+1</f>
        <v>176</v>
      </c>
      <c r="C359" s="38" t="s">
        <v>1117</v>
      </c>
      <c r="D359" s="11"/>
      <c r="E359" s="61"/>
      <c r="F359" s="20"/>
      <c r="G359" s="23"/>
      <c r="H359" s="65"/>
      <c r="I359" s="70"/>
      <c r="J359" s="79"/>
      <c r="K359" s="70"/>
      <c r="L359" s="104"/>
      <c r="M359" s="104"/>
      <c r="N359" s="12">
        <v>38031</v>
      </c>
      <c r="O359" s="102"/>
      <c r="P359" s="102"/>
      <c r="Q359" s="110"/>
      <c r="R359" s="81"/>
    </row>
    <row r="360" spans="1:18" ht="15" thickBot="1" x14ac:dyDescent="0.35">
      <c r="A360" t="e">
        <f>LOOKUP(B360,Blad1!A:A,Blad1!D:D)</f>
        <v>#N/A</v>
      </c>
      <c r="C360" s="22"/>
      <c r="D360" s="26" t="s">
        <v>635</v>
      </c>
      <c r="E360" s="44"/>
      <c r="F360" s="45"/>
      <c r="G360" s="27" t="s">
        <v>631</v>
      </c>
      <c r="H360" s="64" t="s">
        <v>430</v>
      </c>
      <c r="I360" s="70"/>
      <c r="J360" s="79"/>
      <c r="K360" s="70"/>
      <c r="L360" s="136" t="s">
        <v>451</v>
      </c>
      <c r="M360" s="137"/>
      <c r="N360" s="52"/>
      <c r="O360" s="102"/>
      <c r="P360" s="14" t="s">
        <v>450</v>
      </c>
      <c r="Q360" s="106" t="s">
        <v>450</v>
      </c>
      <c r="R360" s="81"/>
    </row>
    <row r="361" spans="1:18" ht="15" x14ac:dyDescent="0.3">
      <c r="A361" t="str">
        <f>LOOKUP(B361,Blad1!A:A,Blad1!D:D)</f>
        <v>3245 - Journée du timbre - Timbre de V10-3245</v>
      </c>
      <c r="B361">
        <f>B359+1</f>
        <v>177</v>
      </c>
      <c r="C361" s="38" t="s">
        <v>1085</v>
      </c>
      <c r="D361" s="11"/>
      <c r="E361" s="61"/>
      <c r="F361" s="20"/>
      <c r="G361" s="23"/>
      <c r="H361" s="65"/>
      <c r="I361" s="70"/>
      <c r="J361" s="79"/>
      <c r="K361" s="70"/>
      <c r="L361" s="104"/>
      <c r="M361" s="104"/>
      <c r="N361" s="12">
        <v>38031</v>
      </c>
      <c r="O361" s="102"/>
      <c r="P361" s="102"/>
      <c r="Q361" s="110"/>
      <c r="R361" s="81"/>
    </row>
    <row r="362" spans="1:18" ht="15" thickBot="1" x14ac:dyDescent="0.35">
      <c r="A362" t="e">
        <f>LOOKUP(B362,Blad1!A:A,Blad1!D:D)</f>
        <v>#N/A</v>
      </c>
      <c r="C362" s="22"/>
      <c r="D362" s="26" t="s">
        <v>636</v>
      </c>
      <c r="E362" s="44"/>
      <c r="F362" s="45"/>
      <c r="G362" s="27" t="s">
        <v>631</v>
      </c>
      <c r="H362" s="64" t="s">
        <v>430</v>
      </c>
      <c r="I362" s="70"/>
      <c r="J362" s="79"/>
      <c r="K362" s="70"/>
      <c r="L362" s="136" t="s">
        <v>451</v>
      </c>
      <c r="M362" s="137"/>
      <c r="N362" s="52"/>
      <c r="O362" s="102"/>
      <c r="P362" s="14" t="s">
        <v>450</v>
      </c>
      <c r="Q362" s="106" t="s">
        <v>450</v>
      </c>
      <c r="R362" s="81"/>
    </row>
    <row r="363" spans="1:18" ht="15.6" thickBot="1" x14ac:dyDescent="0.35">
      <c r="A363" t="str">
        <f>LOOKUP(B363,Blad1!A:A,Blad1!D:D)</f>
        <v>3246/3248 - Industrie sucrière -  Timbres de  V10-3246, V10-3247, V10-3248</v>
      </c>
      <c r="B363">
        <f>B361+1</f>
        <v>178</v>
      </c>
      <c r="C363" s="38" t="s">
        <v>1086</v>
      </c>
      <c r="D363" s="11"/>
      <c r="E363" s="61"/>
      <c r="F363" s="20"/>
      <c r="G363" s="23"/>
      <c r="H363" s="65"/>
      <c r="I363" s="74" t="str">
        <f>IF(J363="◄","◄",IF(J363="ok","►",""))</f>
        <v>◄</v>
      </c>
      <c r="J363" s="75" t="str">
        <f>IF(J364&gt;0,"OK","◄")</f>
        <v>◄</v>
      </c>
      <c r="K363" s="76" t="str">
        <f>IF(AND(L363="◄",M363="►"),"◄?►",IF(L363="◄","◄",IF(M363="►","►","")))</f>
        <v>◄</v>
      </c>
      <c r="L363" s="42" t="str">
        <f>IF(L364&gt;0,"","◄")</f>
        <v>◄</v>
      </c>
      <c r="M363" s="43" t="str">
        <f>IF(M364,"►","")</f>
        <v/>
      </c>
      <c r="N363" s="12">
        <v>38059</v>
      </c>
      <c r="O363" s="100"/>
      <c r="P363" s="8" t="str">
        <f>IF(P364&gt;0,"◄","")</f>
        <v>◄</v>
      </c>
      <c r="Q363" s="101" t="str">
        <f>IF(AND(L364="",M364&gt;0),"?",IF(SUM(Q364:Q365)&gt;0,"►",""))</f>
        <v/>
      </c>
      <c r="R363" s="81"/>
    </row>
    <row r="364" spans="1:18" x14ac:dyDescent="0.3">
      <c r="A364" t="e">
        <f>LOOKUP(B364,Blad1!A:A,Blad1!D:D)</f>
        <v>#N/A</v>
      </c>
      <c r="C364" s="22"/>
      <c r="D364" s="26" t="s">
        <v>637</v>
      </c>
      <c r="E364" s="44"/>
      <c r="F364" s="45"/>
      <c r="G364" s="27" t="s">
        <v>638</v>
      </c>
      <c r="H364" s="64" t="s">
        <v>430</v>
      </c>
      <c r="I364" s="77" t="str">
        <f>IF(J364&gt;0,"ok","◄")</f>
        <v>◄</v>
      </c>
      <c r="J364" s="78"/>
      <c r="K364" s="77" t="str">
        <f>IF(AND(L364="",M364&gt;0),"?",IF(L364="","◄",IF(M364&gt;=1,"►","")))</f>
        <v>◄</v>
      </c>
      <c r="L364" s="33"/>
      <c r="M364" s="34"/>
      <c r="N364" s="2"/>
      <c r="O364" s="102"/>
      <c r="P364" s="10">
        <f>IF(L364&gt;0,"",IF(I364="zie voorgaande rij","voir▲",IF(I364="zie volgende rijen","zie▼",1)))</f>
        <v>1</v>
      </c>
      <c r="Q364" s="103" t="str">
        <f>IF(M364&gt;0,M364,IF(I364="zie voorgaande rij","voir▲",IF(I364="zie volgende rijen","zie▼","")))</f>
        <v/>
      </c>
      <c r="R364" s="81"/>
    </row>
    <row r="365" spans="1:18" ht="15" x14ac:dyDescent="0.3">
      <c r="A365" t="str">
        <f>LOOKUP(B365,Blad1!A:A,Blad1!D:D)</f>
        <v>3249/3253 - Tintin et la lune - Timbres de bloc BL109</v>
      </c>
      <c r="B365">
        <f>B363+1</f>
        <v>179</v>
      </c>
      <c r="C365" s="38" t="s">
        <v>1087</v>
      </c>
      <c r="D365" s="11"/>
      <c r="E365" s="61"/>
      <c r="F365" s="20"/>
      <c r="G365" s="23"/>
      <c r="H365" s="65"/>
      <c r="I365" s="70"/>
      <c r="J365" s="89" t="str">
        <f>RIGHT(G364,13)</f>
        <v xml:space="preserve">N°. 2 / 2004 </v>
      </c>
      <c r="K365" s="70"/>
      <c r="L365" s="104"/>
      <c r="M365" s="104"/>
      <c r="N365" s="12">
        <v>38059</v>
      </c>
      <c r="O365" s="102"/>
      <c r="P365" s="102"/>
      <c r="Q365" s="110"/>
      <c r="R365" s="81"/>
    </row>
    <row r="366" spans="1:18" ht="15" thickBot="1" x14ac:dyDescent="0.35">
      <c r="A366" t="e">
        <f>LOOKUP(B366,Blad1!A:A,Blad1!D:D)</f>
        <v>#N/A</v>
      </c>
      <c r="C366" s="22"/>
      <c r="D366" s="26" t="s">
        <v>639</v>
      </c>
      <c r="E366" s="44"/>
      <c r="F366" s="45"/>
      <c r="G366" s="27" t="s">
        <v>638</v>
      </c>
      <c r="H366" s="64" t="s">
        <v>430</v>
      </c>
      <c r="I366" s="70"/>
      <c r="J366" s="79"/>
      <c r="K366" s="70"/>
      <c r="L366" s="136" t="s">
        <v>451</v>
      </c>
      <c r="M366" s="137"/>
      <c r="N366" s="52"/>
      <c r="O366" s="102"/>
      <c r="P366" s="14" t="s">
        <v>450</v>
      </c>
      <c r="Q366" s="106" t="s">
        <v>450</v>
      </c>
      <c r="R366" s="81"/>
    </row>
    <row r="367" spans="1:18" ht="15" x14ac:dyDescent="0.3">
      <c r="A367" t="str">
        <f>LOOKUP(B367,Blad1!A:A,Blad1!D:D)</f>
        <v>3254 - Promotion de la philatélie: Salvator Dali (1904-1989) - La Tentation de saint Antoine - timbre de V10-3254</v>
      </c>
      <c r="B367">
        <f>B365+1</f>
        <v>180</v>
      </c>
      <c r="C367" s="38" t="s">
        <v>1088</v>
      </c>
      <c r="D367" s="11"/>
      <c r="E367" s="61"/>
      <c r="F367" s="20"/>
      <c r="G367" s="23"/>
      <c r="H367" s="65"/>
      <c r="I367" s="70"/>
      <c r="J367" s="79"/>
      <c r="K367" s="70"/>
      <c r="L367" s="104"/>
      <c r="M367" s="104"/>
      <c r="N367" s="12">
        <v>38094</v>
      </c>
      <c r="O367" s="102"/>
      <c r="P367" s="102"/>
      <c r="Q367" s="110"/>
      <c r="R367" s="81"/>
    </row>
    <row r="368" spans="1:18" ht="15" thickBot="1" x14ac:dyDescent="0.35">
      <c r="A368" t="e">
        <f>LOOKUP(B368,Blad1!A:A,Blad1!D:D)</f>
        <v>#N/A</v>
      </c>
      <c r="C368" s="22"/>
      <c r="D368" s="26" t="s">
        <v>640</v>
      </c>
      <c r="E368" s="44"/>
      <c r="F368" s="45"/>
      <c r="G368" s="27" t="s">
        <v>638</v>
      </c>
      <c r="H368" s="64" t="s">
        <v>430</v>
      </c>
      <c r="I368" s="70"/>
      <c r="J368" s="79"/>
      <c r="K368" s="70"/>
      <c r="L368" s="136" t="s">
        <v>451</v>
      </c>
      <c r="M368" s="137"/>
      <c r="N368" s="52"/>
      <c r="O368" s="102"/>
      <c r="P368" s="14" t="s">
        <v>450</v>
      </c>
      <c r="Q368" s="106" t="s">
        <v>450</v>
      </c>
      <c r="R368" s="81"/>
    </row>
    <row r="369" spans="1:18" ht="15" x14ac:dyDescent="0.3">
      <c r="A369" t="str">
        <f>LOOKUP(B369,Blad1!A:A,Blad1!D:D)</f>
        <v>3255 - Elections européennes</v>
      </c>
      <c r="B369">
        <f>B367+1</f>
        <v>181</v>
      </c>
      <c r="C369" s="38" t="s">
        <v>1089</v>
      </c>
      <c r="D369" s="11"/>
      <c r="E369" s="61"/>
      <c r="F369" s="20"/>
      <c r="G369" s="23"/>
      <c r="H369" s="65"/>
      <c r="I369" s="70"/>
      <c r="J369" s="79"/>
      <c r="K369" s="70"/>
      <c r="L369" s="104"/>
      <c r="M369" s="104"/>
      <c r="N369" s="12">
        <v>38094</v>
      </c>
      <c r="O369" s="102"/>
      <c r="P369" s="102"/>
      <c r="Q369" s="110"/>
      <c r="R369" s="81"/>
    </row>
    <row r="370" spans="1:18" ht="15" thickBot="1" x14ac:dyDescent="0.35">
      <c r="A370" t="e">
        <f>LOOKUP(B370,Blad1!A:A,Blad1!D:D)</f>
        <v>#N/A</v>
      </c>
      <c r="C370" s="22"/>
      <c r="D370" s="26" t="s">
        <v>641</v>
      </c>
      <c r="E370" s="44"/>
      <c r="F370" s="45"/>
      <c r="G370" s="27" t="s">
        <v>638</v>
      </c>
      <c r="H370" s="64" t="s">
        <v>430</v>
      </c>
      <c r="I370" s="70"/>
      <c r="J370" s="79"/>
      <c r="K370" s="70"/>
      <c r="L370" s="136" t="s">
        <v>451</v>
      </c>
      <c r="M370" s="137"/>
      <c r="N370" s="52"/>
      <c r="O370" s="102"/>
      <c r="P370" s="14" t="s">
        <v>450</v>
      </c>
      <c r="Q370" s="106" t="s">
        <v>450</v>
      </c>
      <c r="R370" s="81"/>
    </row>
    <row r="371" spans="1:18" ht="15" x14ac:dyDescent="0.3">
      <c r="A371" t="str">
        <f>LOOKUP(B371,Blad1!A:A,Blad1!D:D)</f>
        <v>3256/3259 - L'Union européenne - Timbres de bloc BL110</v>
      </c>
      <c r="B371">
        <f>B369+1</f>
        <v>182</v>
      </c>
      <c r="C371" s="38" t="s">
        <v>1090</v>
      </c>
      <c r="D371" s="11"/>
      <c r="E371" s="61"/>
      <c r="F371" s="20"/>
      <c r="G371" s="23"/>
      <c r="H371" s="65"/>
      <c r="I371" s="70"/>
      <c r="J371" s="79"/>
      <c r="K371" s="70"/>
      <c r="L371" s="104"/>
      <c r="M371" s="104"/>
      <c r="N371" s="12">
        <v>38094</v>
      </c>
      <c r="O371" s="102"/>
      <c r="P371" s="102"/>
      <c r="Q371" s="110"/>
      <c r="R371" s="81"/>
    </row>
    <row r="372" spans="1:18" ht="15" thickBot="1" x14ac:dyDescent="0.35">
      <c r="A372" t="e">
        <f>LOOKUP(B372,Blad1!A:A,Blad1!D:D)</f>
        <v>#N/A</v>
      </c>
      <c r="C372" s="22"/>
      <c r="D372" s="26" t="s">
        <v>642</v>
      </c>
      <c r="E372" s="44"/>
      <c r="F372" s="45"/>
      <c r="G372" s="27" t="s">
        <v>638</v>
      </c>
      <c r="H372" s="64" t="s">
        <v>430</v>
      </c>
      <c r="I372" s="70"/>
      <c r="J372" s="79"/>
      <c r="K372" s="70"/>
      <c r="L372" s="136" t="s">
        <v>451</v>
      </c>
      <c r="M372" s="137"/>
      <c r="N372" s="52"/>
      <c r="O372" s="102"/>
      <c r="P372" s="14" t="s">
        <v>450</v>
      </c>
      <c r="Q372" s="106" t="s">
        <v>450</v>
      </c>
      <c r="R372" s="81"/>
    </row>
    <row r="373" spans="1:18" ht="15" x14ac:dyDescent="0.3">
      <c r="A373" t="str">
        <f>LOOKUP(B373,Blad1!A:A,Blad1!D:D)</f>
        <v>3260/3263 - Tourisme: Pèlerinages - Timbres de V10-3260►V10-3263</v>
      </c>
      <c r="B373">
        <f>B371+1</f>
        <v>183</v>
      </c>
      <c r="C373" s="38" t="s">
        <v>1091</v>
      </c>
      <c r="D373" s="11"/>
      <c r="E373" s="61"/>
      <c r="F373" s="20"/>
      <c r="G373" s="23"/>
      <c r="H373" s="65"/>
      <c r="I373" s="70"/>
      <c r="J373" s="79"/>
      <c r="K373" s="70"/>
      <c r="L373" s="104"/>
      <c r="M373" s="104"/>
      <c r="N373" s="12">
        <v>38094</v>
      </c>
      <c r="O373" s="102"/>
      <c r="P373" s="102"/>
      <c r="Q373" s="110"/>
      <c r="R373" s="81"/>
    </row>
    <row r="374" spans="1:18" ht="15" thickBot="1" x14ac:dyDescent="0.35">
      <c r="A374" t="e">
        <f>LOOKUP(B374,Blad1!A:A,Blad1!D:D)</f>
        <v>#N/A</v>
      </c>
      <c r="C374" s="22"/>
      <c r="D374" s="26" t="s">
        <v>643</v>
      </c>
      <c r="E374" s="44"/>
      <c r="F374" s="45"/>
      <c r="G374" s="27" t="s">
        <v>638</v>
      </c>
      <c r="H374" s="64" t="s">
        <v>430</v>
      </c>
      <c r="I374" s="70"/>
      <c r="J374" s="79"/>
      <c r="K374" s="70"/>
      <c r="L374" s="136" t="s">
        <v>451</v>
      </c>
      <c r="M374" s="137"/>
      <c r="N374" s="52"/>
      <c r="O374" s="102"/>
      <c r="P374" s="14" t="s">
        <v>450</v>
      </c>
      <c r="Q374" s="106" t="s">
        <v>450</v>
      </c>
      <c r="R374" s="81"/>
    </row>
    <row r="375" spans="1:18" ht="15" x14ac:dyDescent="0.3">
      <c r="A375" t="str">
        <f>LOOKUP(B375,Blad1!A:A,Blad1!D:D)</f>
        <v>3264/3270 - Oiseaux - Timbres 3266 ► 3269 de V10-3266►V10-3269</v>
      </c>
      <c r="B375">
        <f>B373+1</f>
        <v>184</v>
      </c>
      <c r="C375" s="38" t="s">
        <v>1092</v>
      </c>
      <c r="D375" s="11"/>
      <c r="E375" s="61"/>
      <c r="F375" s="20"/>
      <c r="G375" s="23"/>
      <c r="H375" s="65"/>
      <c r="I375" s="70"/>
      <c r="J375" s="79"/>
      <c r="K375" s="70"/>
      <c r="L375" s="104"/>
      <c r="M375" s="104"/>
      <c r="N375" s="12">
        <v>38096</v>
      </c>
      <c r="O375" s="102"/>
      <c r="P375" s="102"/>
      <c r="Q375" s="110"/>
      <c r="R375" s="81"/>
    </row>
    <row r="376" spans="1:18" ht="15" thickBot="1" x14ac:dyDescent="0.35">
      <c r="A376" t="e">
        <f>LOOKUP(B376,Blad1!A:A,Blad1!D:D)</f>
        <v>#N/A</v>
      </c>
      <c r="C376" s="22"/>
      <c r="D376" s="26" t="s">
        <v>644</v>
      </c>
      <c r="E376" s="44"/>
      <c r="F376" s="45"/>
      <c r="G376" s="27" t="s">
        <v>631</v>
      </c>
      <c r="H376" s="64" t="s">
        <v>430</v>
      </c>
      <c r="I376" s="70"/>
      <c r="J376" s="79"/>
      <c r="K376" s="70"/>
      <c r="L376" s="136" t="s">
        <v>451</v>
      </c>
      <c r="M376" s="137"/>
      <c r="N376" s="52"/>
      <c r="O376" s="102"/>
      <c r="P376" s="14" t="s">
        <v>450</v>
      </c>
      <c r="Q376" s="106" t="s">
        <v>450</v>
      </c>
      <c r="R376" s="81"/>
    </row>
    <row r="377" spans="1:18" ht="15" x14ac:dyDescent="0.3">
      <c r="A377" t="str">
        <f>LOOKUP(B377,Blad1!A:A,Blad1!D:D)</f>
        <v>3271/3273 - Effigie de Sa Majesté le Roi Albert II - Timbres de V10-3271►V10-3273</v>
      </c>
      <c r="B377">
        <f>B375+1</f>
        <v>185</v>
      </c>
      <c r="C377" s="38" t="s">
        <v>1093</v>
      </c>
      <c r="D377" s="11"/>
      <c r="E377" s="61"/>
      <c r="F377" s="20"/>
      <c r="G377" s="23"/>
      <c r="H377" s="65"/>
      <c r="I377" s="70"/>
      <c r="J377" s="79"/>
      <c r="K377" s="70"/>
      <c r="L377" s="104"/>
      <c r="M377" s="104"/>
      <c r="N377" s="12">
        <v>38094</v>
      </c>
      <c r="O377" s="102"/>
      <c r="P377" s="102"/>
      <c r="Q377" s="110"/>
      <c r="R377" s="81"/>
    </row>
    <row r="378" spans="1:18" ht="15" thickBot="1" x14ac:dyDescent="0.35">
      <c r="A378" t="e">
        <f>LOOKUP(B378,Blad1!A:A,Blad1!D:D)</f>
        <v>#N/A</v>
      </c>
      <c r="C378" s="22"/>
      <c r="D378" s="26" t="s">
        <v>645</v>
      </c>
      <c r="E378" s="44"/>
      <c r="F378" s="45"/>
      <c r="G378" s="27" t="s">
        <v>631</v>
      </c>
      <c r="H378" s="64" t="s">
        <v>430</v>
      </c>
      <c r="I378" s="70"/>
      <c r="J378" s="79"/>
      <c r="K378" s="70"/>
      <c r="L378" s="136" t="s">
        <v>451</v>
      </c>
      <c r="M378" s="137"/>
      <c r="N378" s="52"/>
      <c r="O378" s="102"/>
      <c r="P378" s="14" t="s">
        <v>450</v>
      </c>
      <c r="Q378" s="106" t="s">
        <v>450</v>
      </c>
      <c r="R378" s="81"/>
    </row>
    <row r="379" spans="1:18" ht="15" x14ac:dyDescent="0.3">
      <c r="A379" t="str">
        <f>LOOKUP(B379,Blad1!A:A,Blad1!D:D)</f>
        <v>3274 - Mon timbre, Duostamp et Médiastamp (cornet rouge nouveau logo "Prior")</v>
      </c>
      <c r="B379">
        <f>B377+1</f>
        <v>186</v>
      </c>
      <c r="C379" s="38" t="s">
        <v>1094</v>
      </c>
      <c r="D379" s="11"/>
      <c r="E379" s="61"/>
      <c r="F379" s="20"/>
      <c r="G379" s="23"/>
      <c r="H379" s="65"/>
      <c r="I379" s="70"/>
      <c r="J379" s="79"/>
      <c r="K379" s="70"/>
      <c r="L379" s="104"/>
      <c r="M379" s="104"/>
      <c r="N379" s="12">
        <v>38094</v>
      </c>
      <c r="O379" s="102"/>
      <c r="P379" s="102"/>
      <c r="Q379" s="110"/>
      <c r="R379" s="81"/>
    </row>
    <row r="380" spans="1:18" ht="15" thickBot="1" x14ac:dyDescent="0.35">
      <c r="A380" t="e">
        <f>LOOKUP(B380,Blad1!A:A,Blad1!D:D)</f>
        <v>#N/A</v>
      </c>
      <c r="C380" s="22"/>
      <c r="D380" s="26" t="s">
        <v>646</v>
      </c>
      <c r="E380" s="44"/>
      <c r="F380" s="45"/>
      <c r="G380" s="27" t="s">
        <v>631</v>
      </c>
      <c r="H380" s="64" t="s">
        <v>430</v>
      </c>
      <c r="I380" s="70"/>
      <c r="J380" s="79"/>
      <c r="K380" s="70"/>
      <c r="L380" s="136" t="s">
        <v>451</v>
      </c>
      <c r="M380" s="137"/>
      <c r="N380" s="52"/>
      <c r="O380" s="102"/>
      <c r="P380" s="14" t="s">
        <v>450</v>
      </c>
      <c r="Q380" s="106" t="s">
        <v>450</v>
      </c>
      <c r="R380" s="81"/>
    </row>
    <row r="381" spans="1:18" ht="15.6" thickBot="1" x14ac:dyDescent="0.35">
      <c r="A381" t="str">
        <f>LOOKUP(B381,Blad1!A:A,Blad1!D:D)</f>
        <v>3275 / 3277 - Lîdje todi! - Timbres 3275/3267 uit V10-3275 &amp; V10-3276; timbre 3267 de bloc BL111</v>
      </c>
      <c r="B381">
        <f>B379+1</f>
        <v>187</v>
      </c>
      <c r="C381" s="38" t="s">
        <v>1095</v>
      </c>
      <c r="D381" s="11"/>
      <c r="E381" s="61"/>
      <c r="F381" s="20"/>
      <c r="G381" s="23"/>
      <c r="H381" s="65"/>
      <c r="I381" s="74" t="str">
        <f>IF(J381="◄","◄",IF(J381="ok","►",""))</f>
        <v>◄</v>
      </c>
      <c r="J381" s="75" t="str">
        <f>IF(J382&gt;0,"OK","◄")</f>
        <v>◄</v>
      </c>
      <c r="K381" s="76" t="str">
        <f>IF(AND(L381="◄",M381="►"),"◄?►",IF(L381="◄","◄",IF(M381="►","►","")))</f>
        <v>◄</v>
      </c>
      <c r="L381" s="42" t="str">
        <f>IF(L382&gt;0,"","◄")</f>
        <v>◄</v>
      </c>
      <c r="M381" s="43" t="str">
        <f>IF(M382,"►","")</f>
        <v/>
      </c>
      <c r="N381" s="12">
        <v>38120</v>
      </c>
      <c r="O381" s="100"/>
      <c r="P381" s="8" t="str">
        <f>IF(P382&gt;0,"◄","")</f>
        <v>◄</v>
      </c>
      <c r="Q381" s="101" t="str">
        <f>IF(AND(L382="",M382&gt;0),"?",IF(SUM(Q382:Q383)&gt;0,"►",""))</f>
        <v/>
      </c>
      <c r="R381" s="81"/>
    </row>
    <row r="382" spans="1:18" x14ac:dyDescent="0.3">
      <c r="A382" t="e">
        <f>LOOKUP(B382,Blad1!A:A,Blad1!D:D)</f>
        <v>#N/A</v>
      </c>
      <c r="C382" s="22"/>
      <c r="D382" s="26" t="s">
        <v>647</v>
      </c>
      <c r="E382" s="44"/>
      <c r="F382" s="45"/>
      <c r="G382" s="27" t="s">
        <v>648</v>
      </c>
      <c r="H382" s="64" t="s">
        <v>430</v>
      </c>
      <c r="I382" s="77" t="str">
        <f>IF(J382&gt;0,"ok","◄")</f>
        <v>◄</v>
      </c>
      <c r="J382" s="78"/>
      <c r="K382" s="77" t="str">
        <f>IF(AND(L382="",M382&gt;0),"?",IF(L382="","◄",IF(M382&gt;=1,"►","")))</f>
        <v>◄</v>
      </c>
      <c r="L382" s="33"/>
      <c r="M382" s="34"/>
      <c r="N382" s="2"/>
      <c r="O382" s="102"/>
      <c r="P382" s="10">
        <f>IF(L382&gt;0,"",IF(I382="zie voorgaande rij","voir▲",IF(I382="zie volgende rijen","zie▼",1)))</f>
        <v>1</v>
      </c>
      <c r="Q382" s="103" t="str">
        <f>IF(M382&gt;0,M382,IF(I382="zie voorgaande rij","voir▲",IF(I382="zie volgende rijen","zie▼","")))</f>
        <v/>
      </c>
      <c r="R382" s="81"/>
    </row>
    <row r="383" spans="1:18" ht="15" x14ac:dyDescent="0.3">
      <c r="A383" t="str">
        <f>LOOKUP(B383,Blad1!A:A,Blad1!D:D)</f>
        <v>3278 / 3281 - Climatologie - Timbres de V10-3278►V10-3281</v>
      </c>
      <c r="B383">
        <f>B381+1</f>
        <v>188</v>
      </c>
      <c r="C383" s="38" t="s">
        <v>1096</v>
      </c>
      <c r="D383" s="11"/>
      <c r="E383" s="61"/>
      <c r="F383" s="20"/>
      <c r="G383" s="23"/>
      <c r="H383" s="65"/>
      <c r="I383" s="70"/>
      <c r="J383" s="89" t="str">
        <f>RIGHT(G382,13)</f>
        <v xml:space="preserve">N°. 3 / 2004 </v>
      </c>
      <c r="K383" s="70"/>
      <c r="L383" s="104"/>
      <c r="M383" s="104"/>
      <c r="N383" s="12">
        <v>38121</v>
      </c>
      <c r="O383" s="102"/>
      <c r="P383" s="102"/>
      <c r="Q383" s="110"/>
      <c r="R383" s="81"/>
    </row>
    <row r="384" spans="1:18" ht="15" thickBot="1" x14ac:dyDescent="0.35">
      <c r="A384" t="e">
        <f>LOOKUP(B384,Blad1!A:A,Blad1!D:D)</f>
        <v>#N/A</v>
      </c>
      <c r="C384" s="22"/>
      <c r="D384" s="26" t="s">
        <v>649</v>
      </c>
      <c r="E384" s="44"/>
      <c r="F384" s="45"/>
      <c r="G384" s="27" t="s">
        <v>648</v>
      </c>
      <c r="H384" s="64" t="s">
        <v>430</v>
      </c>
      <c r="I384" s="70"/>
      <c r="J384" s="79"/>
      <c r="K384" s="70"/>
      <c r="L384" s="136" t="s">
        <v>451</v>
      </c>
      <c r="M384" s="137"/>
      <c r="N384" s="52"/>
      <c r="O384" s="102"/>
      <c r="P384" s="14" t="s">
        <v>450</v>
      </c>
      <c r="Q384" s="106" t="s">
        <v>450</v>
      </c>
      <c r="R384" s="81"/>
    </row>
    <row r="385" spans="1:18" ht="28.2" customHeight="1" x14ac:dyDescent="0.3">
      <c r="A385" t="str">
        <f>LOOKUP(B385,Blad1!A:A,Blad1!D:D)</f>
        <v>3282/3283 - Blake &amp; Mortimer: émission commune avec la France - timbre 3282 de V10-3282 + timbre 3283 de bloc BL112</v>
      </c>
      <c r="B385">
        <f>B383+1</f>
        <v>189</v>
      </c>
      <c r="C385" s="138" t="s">
        <v>1347</v>
      </c>
      <c r="D385" s="139"/>
      <c r="E385" s="139"/>
      <c r="F385" s="139"/>
      <c r="G385" s="139"/>
      <c r="H385" s="65"/>
      <c r="I385" s="70"/>
      <c r="J385" s="79"/>
      <c r="K385" s="70"/>
      <c r="L385" s="104"/>
      <c r="M385" s="104"/>
      <c r="N385" s="12">
        <v>38122</v>
      </c>
      <c r="O385" s="102"/>
      <c r="P385" s="102"/>
      <c r="Q385" s="110"/>
      <c r="R385" s="81"/>
    </row>
    <row r="386" spans="1:18" ht="15" thickBot="1" x14ac:dyDescent="0.35">
      <c r="A386" t="e">
        <f>LOOKUP(B386,Blad1!A:A,Blad1!D:D)</f>
        <v>#N/A</v>
      </c>
      <c r="C386" s="22"/>
      <c r="D386" s="26" t="s">
        <v>650</v>
      </c>
      <c r="E386" s="44"/>
      <c r="F386" s="45"/>
      <c r="G386" s="27" t="s">
        <v>648</v>
      </c>
      <c r="H386" s="64" t="s">
        <v>430</v>
      </c>
      <c r="I386" s="70"/>
      <c r="J386" s="79"/>
      <c r="K386" s="70"/>
      <c r="L386" s="136" t="s">
        <v>451</v>
      </c>
      <c r="M386" s="137"/>
      <c r="N386" s="52"/>
      <c r="O386" s="102"/>
      <c r="P386" s="14" t="s">
        <v>450</v>
      </c>
      <c r="Q386" s="106" t="s">
        <v>450</v>
      </c>
      <c r="R386" s="81"/>
    </row>
    <row r="387" spans="1:18" ht="15" x14ac:dyDescent="0.3">
      <c r="A387" t="str">
        <f>LOOKUP(B387,Blad1!A:A,Blad1!D:D)</f>
        <v>3284/3288 - Jazz belge (partie 1) - Timbres de V10-3284►V10-3288</v>
      </c>
      <c r="B387">
        <f>B385+1</f>
        <v>190</v>
      </c>
      <c r="C387" s="38" t="s">
        <v>1097</v>
      </c>
      <c r="D387" s="11"/>
      <c r="E387" s="61"/>
      <c r="F387" s="20"/>
      <c r="G387" s="23"/>
      <c r="H387" s="65"/>
      <c r="I387" s="70"/>
      <c r="J387" s="79"/>
      <c r="K387" s="70"/>
      <c r="L387" s="104"/>
      <c r="M387" s="104"/>
      <c r="N387" s="12">
        <v>38123</v>
      </c>
      <c r="O387" s="102"/>
      <c r="P387" s="102"/>
      <c r="Q387" s="110"/>
      <c r="R387" s="81"/>
    </row>
    <row r="388" spans="1:18" ht="15" thickBot="1" x14ac:dyDescent="0.35">
      <c r="A388" t="e">
        <f>LOOKUP(B388,Blad1!A:A,Blad1!D:D)</f>
        <v>#N/A</v>
      </c>
      <c r="C388" s="22"/>
      <c r="D388" s="26" t="s">
        <v>651</v>
      </c>
      <c r="E388" s="44"/>
      <c r="F388" s="45"/>
      <c r="G388" s="27" t="s">
        <v>648</v>
      </c>
      <c r="H388" s="64" t="s">
        <v>430</v>
      </c>
      <c r="I388" s="70"/>
      <c r="J388" s="79"/>
      <c r="K388" s="70"/>
      <c r="L388" s="136" t="s">
        <v>451</v>
      </c>
      <c r="M388" s="137"/>
      <c r="N388" s="52"/>
      <c r="O388" s="102"/>
      <c r="P388" s="14" t="s">
        <v>450</v>
      </c>
      <c r="Q388" s="106" t="s">
        <v>450</v>
      </c>
      <c r="R388" s="81"/>
    </row>
    <row r="389" spans="1:18" ht="15" x14ac:dyDescent="0.3">
      <c r="A389" t="str">
        <f>LOOKUP(B389,Blad1!A:A,Blad1!D:D)</f>
        <v>3284/3288 - Jazz belge (partie 2) - Timbres de V10-3284►V10-3288</v>
      </c>
      <c r="B389">
        <f>B387+1</f>
        <v>191</v>
      </c>
      <c r="C389" s="38" t="s">
        <v>1118</v>
      </c>
      <c r="D389" s="11"/>
      <c r="E389" s="61"/>
      <c r="F389" s="20"/>
      <c r="G389" s="23"/>
      <c r="H389" s="65"/>
      <c r="I389" s="70"/>
      <c r="J389" s="79"/>
      <c r="K389" s="70"/>
      <c r="L389" s="104"/>
      <c r="M389" s="104"/>
      <c r="N389" s="12">
        <v>38123</v>
      </c>
      <c r="O389" s="102"/>
      <c r="P389" s="102"/>
      <c r="Q389" s="110"/>
      <c r="R389" s="81"/>
    </row>
    <row r="390" spans="1:18" ht="15" thickBot="1" x14ac:dyDescent="0.35">
      <c r="A390" t="e">
        <f>LOOKUP(B390,Blad1!A:A,Blad1!D:D)</f>
        <v>#N/A</v>
      </c>
      <c r="C390" s="22"/>
      <c r="D390" s="26" t="s">
        <v>651</v>
      </c>
      <c r="E390" s="44"/>
      <c r="F390" s="45"/>
      <c r="G390" s="27" t="s">
        <v>648</v>
      </c>
      <c r="H390" s="64" t="s">
        <v>430</v>
      </c>
      <c r="I390" s="70"/>
      <c r="J390" s="79"/>
      <c r="K390" s="70"/>
      <c r="L390" s="136" t="s">
        <v>451</v>
      </c>
      <c r="M390" s="137"/>
      <c r="N390" s="52"/>
      <c r="O390" s="102"/>
      <c r="P390" s="14" t="s">
        <v>450</v>
      </c>
      <c r="Q390" s="106" t="s">
        <v>450</v>
      </c>
      <c r="R390" s="81"/>
    </row>
    <row r="391" spans="1:18" ht="15.6" thickBot="1" x14ac:dyDescent="0.35">
      <c r="A391" t="str">
        <f>LOOKUP(B391,Blad1!A:A,Blad1!D:D)</f>
        <v xml:space="preserve">3289 / 3290 - Le roi Albert II, 70 - timbre 3289 de V10-3289 </v>
      </c>
      <c r="B391">
        <f>B389+1</f>
        <v>192</v>
      </c>
      <c r="C391" s="38" t="s">
        <v>1119</v>
      </c>
      <c r="D391" s="11"/>
      <c r="E391" s="61"/>
      <c r="F391" s="20"/>
      <c r="G391" s="23"/>
      <c r="H391" s="65"/>
      <c r="I391" s="74" t="str">
        <f>IF(J391="◄","◄",IF(J391="ok","►",""))</f>
        <v>◄</v>
      </c>
      <c r="J391" s="75" t="str">
        <f>IF(J392&gt;0,"OK","◄")</f>
        <v>◄</v>
      </c>
      <c r="K391" s="76" t="str">
        <f>IF(AND(L391="◄",M391="►"),"◄?►",IF(L391="◄","◄",IF(M391="►","►","")))</f>
        <v>◄</v>
      </c>
      <c r="L391" s="42" t="str">
        <f>IF(L392&gt;0,"","◄")</f>
        <v>◄</v>
      </c>
      <c r="M391" s="43" t="str">
        <f>IF(M392,"►","")</f>
        <v/>
      </c>
      <c r="N391" s="12">
        <v>38143</v>
      </c>
      <c r="O391" s="100"/>
      <c r="P391" s="8" t="str">
        <f>IF(P392&gt;0,"◄","")</f>
        <v>◄</v>
      </c>
      <c r="Q391" s="101" t="str">
        <f>IF(AND(L392="",M392&gt;0),"?",IF(SUM(Q392:Q393)&gt;0,"►",""))</f>
        <v/>
      </c>
      <c r="R391" s="81"/>
    </row>
    <row r="392" spans="1:18" x14ac:dyDescent="0.3">
      <c r="A392" t="e">
        <f>LOOKUP(B392,Blad1!A:A,Blad1!D:D)</f>
        <v>#N/A</v>
      </c>
      <c r="C392" s="22"/>
      <c r="D392" s="26" t="s">
        <v>652</v>
      </c>
      <c r="E392" s="44"/>
      <c r="F392" s="45"/>
      <c r="G392" s="27" t="s">
        <v>653</v>
      </c>
      <c r="H392" s="64" t="s">
        <v>430</v>
      </c>
      <c r="I392" s="77" t="str">
        <f>IF(J392&gt;0,"ok","◄")</f>
        <v>◄</v>
      </c>
      <c r="J392" s="78"/>
      <c r="K392" s="77" t="str">
        <f>IF(AND(L392="",M392&gt;0),"?",IF(L392="","◄",IF(M392&gt;=1,"►","")))</f>
        <v>◄</v>
      </c>
      <c r="L392" s="33"/>
      <c r="M392" s="34"/>
      <c r="N392" s="2"/>
      <c r="O392" s="102"/>
      <c r="P392" s="10">
        <f>IF(L392&gt;0,"",IF(I392="zie voorgaande rij","voir▲",IF(I392="zie volgende rijen","zie▼",1)))</f>
        <v>1</v>
      </c>
      <c r="Q392" s="103" t="str">
        <f>IF(M392&gt;0,M392,IF(I392="zie voorgaande rij","voir▲",IF(I392="zie volgende rijen","zie▼","")))</f>
        <v/>
      </c>
      <c r="R392" s="81"/>
    </row>
    <row r="393" spans="1:18" ht="15" x14ac:dyDescent="0.3">
      <c r="A393" t="str">
        <f>LOOKUP(B393,Blad1!A:A,Blad1!D:D)</f>
        <v>3289 / 3290 - Le roi Albert II, 70 -  timbre 3290 de bloc BL113</v>
      </c>
      <c r="B393">
        <f>B391+1</f>
        <v>193</v>
      </c>
      <c r="C393" s="38" t="s">
        <v>1120</v>
      </c>
      <c r="D393" s="11"/>
      <c r="E393" s="61"/>
      <c r="F393" s="20"/>
      <c r="G393" s="23"/>
      <c r="H393" s="65"/>
      <c r="I393" s="70"/>
      <c r="J393" s="89" t="str">
        <f>RIGHT(G392,13)</f>
        <v xml:space="preserve">N°. 4 / 2004 </v>
      </c>
      <c r="K393" s="70"/>
      <c r="L393" s="104"/>
      <c r="M393" s="104"/>
      <c r="N393" s="12">
        <v>38143</v>
      </c>
      <c r="O393" s="102"/>
      <c r="P393" s="102"/>
      <c r="Q393" s="110"/>
      <c r="R393" s="81"/>
    </row>
    <row r="394" spans="1:18" ht="15" thickBot="1" x14ac:dyDescent="0.35">
      <c r="A394" t="e">
        <f>LOOKUP(B394,Blad1!A:A,Blad1!D:D)</f>
        <v>#N/A</v>
      </c>
      <c r="C394" s="22"/>
      <c r="D394" s="26" t="s">
        <v>652</v>
      </c>
      <c r="E394" s="44"/>
      <c r="F394" s="45"/>
      <c r="G394" s="27" t="s">
        <v>653</v>
      </c>
      <c r="H394" s="64" t="s">
        <v>430</v>
      </c>
      <c r="I394" s="70"/>
      <c r="J394" s="79"/>
      <c r="K394" s="70"/>
      <c r="L394" s="136" t="s">
        <v>451</v>
      </c>
      <c r="M394" s="137"/>
      <c r="N394" s="52"/>
      <c r="O394" s="102"/>
      <c r="P394" s="14" t="s">
        <v>450</v>
      </c>
      <c r="Q394" s="106" t="s">
        <v>450</v>
      </c>
      <c r="R394" s="81"/>
    </row>
    <row r="395" spans="1:18" ht="15" x14ac:dyDescent="0.3">
      <c r="A395" t="str">
        <f>LOOKUP(B395,Blad1!A:A,Blad1!D:D)</f>
        <v>3291/3292 - Europe: vacances - Timbres de V10-3291 &amp; V10-3292</v>
      </c>
      <c r="B395">
        <f>B393+1</f>
        <v>194</v>
      </c>
      <c r="C395" s="38" t="s">
        <v>1098</v>
      </c>
      <c r="D395" s="11"/>
      <c r="E395" s="61"/>
      <c r="F395" s="20"/>
      <c r="G395" s="23"/>
      <c r="H395" s="65"/>
      <c r="I395" s="70"/>
      <c r="J395" s="79"/>
      <c r="K395" s="70"/>
      <c r="L395" s="104"/>
      <c r="M395" s="104"/>
      <c r="N395" s="12">
        <v>38144</v>
      </c>
      <c r="O395" s="102"/>
      <c r="P395" s="102"/>
      <c r="Q395" s="110"/>
      <c r="R395" s="81"/>
    </row>
    <row r="396" spans="1:18" ht="15" thickBot="1" x14ac:dyDescent="0.35">
      <c r="A396" t="e">
        <f>LOOKUP(B396,Blad1!A:A,Blad1!D:D)</f>
        <v>#N/A</v>
      </c>
      <c r="C396" s="22"/>
      <c r="D396" s="26" t="s">
        <v>654</v>
      </c>
      <c r="E396" s="44"/>
      <c r="F396" s="45"/>
      <c r="G396" s="27" t="s">
        <v>653</v>
      </c>
      <c r="H396" s="64" t="s">
        <v>430</v>
      </c>
      <c r="I396" s="70"/>
      <c r="J396" s="79"/>
      <c r="K396" s="70"/>
      <c r="L396" s="136" t="s">
        <v>451</v>
      </c>
      <c r="M396" s="137"/>
      <c r="N396" s="52"/>
      <c r="O396" s="102"/>
      <c r="P396" s="14" t="s">
        <v>450</v>
      </c>
      <c r="Q396" s="106" t="s">
        <v>450</v>
      </c>
      <c r="R396" s="81"/>
    </row>
    <row r="397" spans="1:18" ht="15" x14ac:dyDescent="0.3">
      <c r="A397" t="str">
        <f>LOOKUP(B397,Blad1!A:A,Blad1!D:D)</f>
        <v>3293/3302 - Dix drapeaux de nouveaux pays + UE logo - Carnet B44</v>
      </c>
      <c r="B397">
        <f>B395+1</f>
        <v>195</v>
      </c>
      <c r="C397" s="38" t="s">
        <v>1099</v>
      </c>
      <c r="D397" s="11"/>
      <c r="E397" s="61"/>
      <c r="F397" s="20"/>
      <c r="G397" s="23"/>
      <c r="H397" s="65"/>
      <c r="I397" s="70"/>
      <c r="J397" s="79"/>
      <c r="K397" s="70"/>
      <c r="L397" s="104"/>
      <c r="M397" s="104"/>
      <c r="N397" s="12">
        <v>38143</v>
      </c>
      <c r="O397" s="102"/>
      <c r="P397" s="102"/>
      <c r="Q397" s="110"/>
      <c r="R397" s="81"/>
    </row>
    <row r="398" spans="1:18" ht="15" thickBot="1" x14ac:dyDescent="0.35">
      <c r="A398" t="e">
        <f>LOOKUP(B398,Blad1!A:A,Blad1!D:D)</f>
        <v>#N/A</v>
      </c>
      <c r="C398" s="22"/>
      <c r="D398" s="26" t="s">
        <v>655</v>
      </c>
      <c r="E398" s="44"/>
      <c r="F398" s="45"/>
      <c r="G398" s="27" t="s">
        <v>653</v>
      </c>
      <c r="H398" s="64" t="s">
        <v>430</v>
      </c>
      <c r="I398" s="70"/>
      <c r="J398" s="79"/>
      <c r="K398" s="70"/>
      <c r="L398" s="136" t="s">
        <v>451</v>
      </c>
      <c r="M398" s="137"/>
      <c r="N398" s="52"/>
      <c r="O398" s="102"/>
      <c r="P398" s="14" t="s">
        <v>450</v>
      </c>
      <c r="Q398" s="106" t="s">
        <v>450</v>
      </c>
      <c r="R398" s="81"/>
    </row>
    <row r="399" spans="1:18" ht="31.2" customHeight="1" x14ac:dyDescent="0.3">
      <c r="A399" t="str">
        <f>LOOKUP(B399,Blad1!A:A,Blad1!D:D)</f>
        <v xml:space="preserve">3303/3306 - Sports: Jeux Olympiques d'Athènes 2004 - timbres 3303►3305 de V10-3303►V10-3305 - timbre 3306 de bloc BL114  </v>
      </c>
      <c r="B399">
        <f>B397+1</f>
        <v>196</v>
      </c>
      <c r="C399" s="138" t="s">
        <v>1100</v>
      </c>
      <c r="D399" s="139"/>
      <c r="E399" s="139"/>
      <c r="F399" s="139"/>
      <c r="G399" s="139"/>
      <c r="H399" s="57"/>
      <c r="I399" s="70"/>
      <c r="J399" s="79"/>
      <c r="K399" s="70"/>
      <c r="L399" s="104"/>
      <c r="M399" s="104"/>
      <c r="N399" s="12">
        <v>38148</v>
      </c>
      <c r="O399" s="102"/>
      <c r="P399" s="102"/>
      <c r="Q399" s="110"/>
      <c r="R399" s="81"/>
    </row>
    <row r="400" spans="1:18" ht="15" thickBot="1" x14ac:dyDescent="0.35">
      <c r="A400" t="e">
        <f>LOOKUP(B400,Blad1!A:A,Blad1!D:D)</f>
        <v>#N/A</v>
      </c>
      <c r="C400" s="22"/>
      <c r="D400" s="26" t="s">
        <v>656</v>
      </c>
      <c r="E400" s="44"/>
      <c r="F400" s="45"/>
      <c r="G400" s="27" t="s">
        <v>653</v>
      </c>
      <c r="H400" s="64" t="s">
        <v>430</v>
      </c>
      <c r="I400" s="70"/>
      <c r="J400" s="79"/>
      <c r="K400" s="70"/>
      <c r="L400" s="136" t="s">
        <v>451</v>
      </c>
      <c r="M400" s="137"/>
      <c r="N400" s="52"/>
      <c r="O400" s="102"/>
      <c r="P400" s="14" t="s">
        <v>450</v>
      </c>
      <c r="Q400" s="106" t="s">
        <v>450</v>
      </c>
      <c r="R400" s="81"/>
    </row>
    <row r="401" spans="1:18" ht="15" x14ac:dyDescent="0.3">
      <c r="A401" t="str">
        <f>LOOKUP(B401,Blad1!A:A,Blad1!D:D)</f>
        <v>3307 - La Croix-Rouge - timbre de V10-3307</v>
      </c>
      <c r="B401">
        <f>B399+1</f>
        <v>197</v>
      </c>
      <c r="C401" s="38" t="s">
        <v>1101</v>
      </c>
      <c r="D401" s="11"/>
      <c r="E401" s="61"/>
      <c r="F401" s="20"/>
      <c r="G401" s="23"/>
      <c r="H401" s="65"/>
      <c r="I401" s="70"/>
      <c r="J401" s="79"/>
      <c r="K401" s="70"/>
      <c r="L401" s="104"/>
      <c r="M401" s="104"/>
      <c r="N401" s="12">
        <v>38148</v>
      </c>
      <c r="O401" s="102"/>
      <c r="P401" s="102"/>
      <c r="Q401" s="110"/>
      <c r="R401" s="81"/>
    </row>
    <row r="402" spans="1:18" ht="15" thickBot="1" x14ac:dyDescent="0.35">
      <c r="A402" t="e">
        <f>LOOKUP(B402,Blad1!A:A,Blad1!D:D)</f>
        <v>#N/A</v>
      </c>
      <c r="C402" s="22"/>
      <c r="D402" s="26" t="s">
        <v>657</v>
      </c>
      <c r="E402" s="44"/>
      <c r="F402" s="45"/>
      <c r="G402" s="27" t="s">
        <v>653</v>
      </c>
      <c r="H402" s="64" t="s">
        <v>430</v>
      </c>
      <c r="I402" s="70"/>
      <c r="J402" s="79"/>
      <c r="K402" s="70"/>
      <c r="L402" s="136" t="s">
        <v>451</v>
      </c>
      <c r="M402" s="137"/>
      <c r="N402" s="52"/>
      <c r="O402" s="102"/>
      <c r="P402" s="14" t="s">
        <v>450</v>
      </c>
      <c r="Q402" s="106" t="s">
        <v>450</v>
      </c>
      <c r="R402" s="81"/>
    </row>
    <row r="403" spans="1:18" ht="15.6" thickBot="1" x14ac:dyDescent="0.35">
      <c r="A403" t="str">
        <f>LOOKUP(B403,Blad1!A:A,Blad1!D:D)</f>
        <v>3308/3309 - Emission commune avec la Roumanie - Timbres de V10-3308 &amp; V10-3309</v>
      </c>
      <c r="B403">
        <f>B401+1</f>
        <v>198</v>
      </c>
      <c r="C403" s="38" t="s">
        <v>1102</v>
      </c>
      <c r="D403" s="11"/>
      <c r="E403" s="61"/>
      <c r="F403" s="20"/>
      <c r="G403" s="23"/>
      <c r="H403" s="65"/>
      <c r="I403" s="74" t="str">
        <f>IF(J403="◄","◄",IF(J403="ok","►",""))</f>
        <v>◄</v>
      </c>
      <c r="J403" s="75" t="str">
        <f>IF(J404&gt;0,"OK","◄")</f>
        <v>◄</v>
      </c>
      <c r="K403" s="76" t="str">
        <f>IF(AND(L403="◄",M403="►"),"◄?►",IF(L403="◄","◄",IF(M403="►","►","")))</f>
        <v>◄</v>
      </c>
      <c r="L403" s="42" t="str">
        <f>IF(L404&gt;0,"","◄")</f>
        <v>◄</v>
      </c>
      <c r="M403" s="43" t="str">
        <f>IF(M404,"►","")</f>
        <v/>
      </c>
      <c r="N403" s="12">
        <v>38248</v>
      </c>
      <c r="O403" s="100"/>
      <c r="P403" s="8" t="str">
        <f>IF(P404&gt;0,"◄","")</f>
        <v>◄</v>
      </c>
      <c r="Q403" s="101" t="str">
        <f>IF(AND(L404="",M404&gt;0),"?",IF(SUM(Q404:Q405)&gt;0,"►",""))</f>
        <v/>
      </c>
      <c r="R403" s="81"/>
    </row>
    <row r="404" spans="1:18" x14ac:dyDescent="0.3">
      <c r="A404" t="e">
        <f>LOOKUP(B404,Blad1!A:A,Blad1!D:D)</f>
        <v>#N/A</v>
      </c>
      <c r="C404" s="22"/>
      <c r="D404" s="26" t="s">
        <v>658</v>
      </c>
      <c r="E404" s="44"/>
      <c r="F404" s="45"/>
      <c r="G404" s="27" t="s">
        <v>659</v>
      </c>
      <c r="H404" s="64" t="s">
        <v>430</v>
      </c>
      <c r="I404" s="77" t="str">
        <f>IF(J404&gt;0,"ok","◄")</f>
        <v>◄</v>
      </c>
      <c r="J404" s="78"/>
      <c r="K404" s="77" t="str">
        <f>IF(AND(L404="",M404&gt;0),"?",IF(L404="","◄",IF(M404&gt;=1,"►","")))</f>
        <v>◄</v>
      </c>
      <c r="L404" s="33"/>
      <c r="M404" s="34"/>
      <c r="N404" s="2"/>
      <c r="O404" s="100"/>
      <c r="P404" s="10">
        <f>IF(L404&gt;0,"",IF(I404="zie voorgaande rij","voir▲",IF(I404="zie volgende rijen","zie▼",1)))</f>
        <v>1</v>
      </c>
      <c r="Q404" s="103" t="str">
        <f>IF(M404&gt;0,M404,IF(I404="zie voorgaande rij","voir▲",IF(I404="zie volgende rijen","zie▼","")))</f>
        <v/>
      </c>
      <c r="R404" s="81"/>
    </row>
    <row r="405" spans="1:18" ht="15" x14ac:dyDescent="0.3">
      <c r="A405" t="str">
        <f>LOOKUP(B405,Blad1!A:A,Blad1!D:D)</f>
        <v>3310 - Timbre Deuil avec le nouveau logo Prior (pas de vignette)</v>
      </c>
      <c r="B405">
        <f>B403+1</f>
        <v>199</v>
      </c>
      <c r="C405" s="38" t="s">
        <v>1103</v>
      </c>
      <c r="D405" s="11"/>
      <c r="E405" s="61"/>
      <c r="F405" s="20"/>
      <c r="G405" s="23"/>
      <c r="H405" s="65"/>
      <c r="I405" s="70"/>
      <c r="J405" s="89" t="str">
        <f>RIGHT(G404,13)</f>
        <v xml:space="preserve">N°. 5 / 2004 </v>
      </c>
      <c r="K405" s="70"/>
      <c r="L405" s="104"/>
      <c r="M405" s="104"/>
      <c r="N405" s="12">
        <v>38250</v>
      </c>
      <c r="O405" s="102"/>
      <c r="P405" s="102"/>
      <c r="Q405" s="110"/>
      <c r="R405" s="81"/>
    </row>
    <row r="406" spans="1:18" ht="15" thickBot="1" x14ac:dyDescent="0.35">
      <c r="A406" t="e">
        <f>LOOKUP(B406,Blad1!A:A,Blad1!D:D)</f>
        <v>#N/A</v>
      </c>
      <c r="C406" s="22"/>
      <c r="D406" s="26" t="s">
        <v>660</v>
      </c>
      <c r="E406" s="44"/>
      <c r="F406" s="45"/>
      <c r="G406" s="27" t="s">
        <v>659</v>
      </c>
      <c r="H406" s="64" t="s">
        <v>430</v>
      </c>
      <c r="I406" s="70"/>
      <c r="J406" s="79"/>
      <c r="K406" s="70"/>
      <c r="L406" s="136" t="s">
        <v>451</v>
      </c>
      <c r="M406" s="137"/>
      <c r="N406" s="52"/>
      <c r="O406" s="102"/>
      <c r="P406" s="14" t="s">
        <v>450</v>
      </c>
      <c r="Q406" s="106" t="s">
        <v>450</v>
      </c>
      <c r="R406" s="81"/>
    </row>
    <row r="407" spans="1:18" ht="15" x14ac:dyDescent="0.3">
      <c r="A407" t="str">
        <f>LOOKUP(B407,Blad1!A:A,Blad1!D:D)</f>
        <v>3311 - Volontaires de guerre belges - Timbre de V10-3311</v>
      </c>
      <c r="B407">
        <f>B405+1</f>
        <v>200</v>
      </c>
      <c r="C407" s="38" t="s">
        <v>1104</v>
      </c>
      <c r="D407" s="11"/>
      <c r="E407" s="61"/>
      <c r="F407" s="20"/>
      <c r="G407" s="23"/>
      <c r="H407" s="65"/>
      <c r="I407" s="70"/>
      <c r="J407" s="79"/>
      <c r="K407" s="70"/>
      <c r="L407" s="104"/>
      <c r="M407" s="104"/>
      <c r="N407" s="12">
        <v>38255</v>
      </c>
      <c r="O407" s="102"/>
      <c r="P407" s="102"/>
      <c r="Q407" s="110"/>
      <c r="R407" s="81"/>
    </row>
    <row r="408" spans="1:18" ht="15" thickBot="1" x14ac:dyDescent="0.35">
      <c r="A408" t="e">
        <f>LOOKUP(B408,Blad1!A:A,Blad1!D:D)</f>
        <v>#N/A</v>
      </c>
      <c r="C408" s="22"/>
      <c r="D408" s="26" t="s">
        <v>661</v>
      </c>
      <c r="E408" s="44"/>
      <c r="F408" s="45"/>
      <c r="G408" s="27" t="s">
        <v>659</v>
      </c>
      <c r="H408" s="64" t="s">
        <v>430</v>
      </c>
      <c r="I408" s="70"/>
      <c r="J408" s="79"/>
      <c r="K408" s="70"/>
      <c r="L408" s="136" t="s">
        <v>451</v>
      </c>
      <c r="M408" s="137"/>
      <c r="N408" s="52"/>
      <c r="O408" s="102"/>
      <c r="P408" s="14" t="s">
        <v>450</v>
      </c>
      <c r="Q408" s="106" t="s">
        <v>450</v>
      </c>
      <c r="R408" s="81"/>
    </row>
    <row r="409" spans="1:18" ht="15" x14ac:dyDescent="0.3">
      <c r="A409" t="str">
        <f>LOOKUP(B409,Blad1!A:A,Blad1!D:D)</f>
        <v>3312/3315 - Semaine Forestière (3 ► 10 Octobre 2004) - Timbres de bloc BL115:</v>
      </c>
      <c r="B409">
        <f>B407+1</f>
        <v>201</v>
      </c>
      <c r="C409" s="38" t="s">
        <v>1105</v>
      </c>
      <c r="D409" s="11"/>
      <c r="E409" s="61"/>
      <c r="F409" s="20"/>
      <c r="G409" s="23"/>
      <c r="H409" s="65"/>
      <c r="I409" s="70"/>
      <c r="J409" s="79"/>
      <c r="K409" s="70"/>
      <c r="L409" s="104"/>
      <c r="M409" s="104"/>
      <c r="N409" s="12">
        <v>38255</v>
      </c>
      <c r="O409" s="102"/>
      <c r="P409" s="102"/>
      <c r="Q409" s="110"/>
      <c r="R409" s="81"/>
    </row>
    <row r="410" spans="1:18" ht="15" thickBot="1" x14ac:dyDescent="0.35">
      <c r="A410" t="e">
        <f>LOOKUP(B410,Blad1!A:A,Blad1!D:D)</f>
        <v>#N/A</v>
      </c>
      <c r="C410" s="22"/>
      <c r="D410" s="26" t="s">
        <v>662</v>
      </c>
      <c r="E410" s="44"/>
      <c r="F410" s="45"/>
      <c r="G410" s="27" t="s">
        <v>659</v>
      </c>
      <c r="H410" s="64" t="s">
        <v>430</v>
      </c>
      <c r="I410" s="70"/>
      <c r="J410" s="79"/>
      <c r="K410" s="70"/>
      <c r="L410" s="136" t="s">
        <v>451</v>
      </c>
      <c r="M410" s="137"/>
      <c r="N410" s="52"/>
      <c r="O410" s="102"/>
      <c r="P410" s="14" t="s">
        <v>450</v>
      </c>
      <c r="Q410" s="106" t="s">
        <v>450</v>
      </c>
      <c r="R410" s="81"/>
    </row>
    <row r="411" spans="1:18" ht="30.6" customHeight="1" x14ac:dyDescent="0.3">
      <c r="A411" t="str">
        <f>LOOKUP(B411,Blad1!A:A,Blad1!D:D)</f>
        <v>3316 / 3317 - Effigie de S.M. le Roi Albert II - Prior - International (type MVTM) - Timbres de V10-3316 &amp; V10-3317</v>
      </c>
      <c r="B411">
        <f>B409+1</f>
        <v>202</v>
      </c>
      <c r="C411" s="138" t="s">
        <v>1106</v>
      </c>
      <c r="D411" s="139"/>
      <c r="E411" s="139"/>
      <c r="F411" s="139"/>
      <c r="G411" s="139"/>
      <c r="H411" s="57"/>
      <c r="I411" s="70"/>
      <c r="J411" s="79"/>
      <c r="K411" s="70"/>
      <c r="L411" s="104"/>
      <c r="M411" s="104"/>
      <c r="N411" s="12">
        <v>38255</v>
      </c>
      <c r="O411" s="102"/>
      <c r="P411" s="102"/>
      <c r="Q411" s="110"/>
      <c r="R411" s="81"/>
    </row>
    <row r="412" spans="1:18" ht="15" thickBot="1" x14ac:dyDescent="0.35">
      <c r="A412" t="e">
        <f>LOOKUP(B412,Blad1!A:A,Blad1!D:D)</f>
        <v>#N/A</v>
      </c>
      <c r="C412" s="22"/>
      <c r="D412" s="26" t="s">
        <v>663</v>
      </c>
      <c r="E412" s="44"/>
      <c r="F412" s="45"/>
      <c r="G412" s="27" t="s">
        <v>659</v>
      </c>
      <c r="H412" s="64" t="s">
        <v>430</v>
      </c>
      <c r="I412" s="70"/>
      <c r="J412" s="79"/>
      <c r="K412" s="70"/>
      <c r="L412" s="136" t="s">
        <v>451</v>
      </c>
      <c r="M412" s="137"/>
      <c r="N412" s="52"/>
      <c r="O412" s="102"/>
      <c r="P412" s="14" t="s">
        <v>450</v>
      </c>
      <c r="Q412" s="106" t="s">
        <v>450</v>
      </c>
      <c r="R412" s="81"/>
    </row>
    <row r="413" spans="1:18" ht="15" x14ac:dyDescent="0.3">
      <c r="A413" t="str">
        <f>LOOKUP(B413,Blad1!A:A,Blad1!D:D)</f>
        <v>3318 - Fleur: Impatiens - Carnet B45</v>
      </c>
      <c r="B413">
        <f>B411+1</f>
        <v>203</v>
      </c>
      <c r="C413" s="38" t="s">
        <v>1107</v>
      </c>
      <c r="D413" s="11"/>
      <c r="E413" s="61"/>
      <c r="F413" s="20"/>
      <c r="G413" s="23"/>
      <c r="H413" s="65"/>
      <c r="I413" s="70"/>
      <c r="J413" s="79"/>
      <c r="K413" s="70"/>
      <c r="L413" s="104"/>
      <c r="M413" s="104"/>
      <c r="N413" s="12">
        <v>38255</v>
      </c>
      <c r="O413" s="102"/>
      <c r="P413" s="102"/>
      <c r="Q413" s="110"/>
      <c r="R413" s="81"/>
    </row>
    <row r="414" spans="1:18" ht="15" thickBot="1" x14ac:dyDescent="0.35">
      <c r="A414" t="e">
        <f>LOOKUP(B414,Blad1!A:A,Blad1!D:D)</f>
        <v>#N/A</v>
      </c>
      <c r="C414" s="22"/>
      <c r="D414" s="26" t="s">
        <v>664</v>
      </c>
      <c r="E414" s="44"/>
      <c r="F414" s="45"/>
      <c r="G414" s="27" t="s">
        <v>659</v>
      </c>
      <c r="H414" s="64" t="s">
        <v>430</v>
      </c>
      <c r="I414" s="70"/>
      <c r="J414" s="79"/>
      <c r="K414" s="70"/>
      <c r="L414" s="136" t="s">
        <v>451</v>
      </c>
      <c r="M414" s="137"/>
      <c r="N414" s="52"/>
      <c r="O414" s="102"/>
      <c r="P414" s="14" t="s">
        <v>450</v>
      </c>
      <c r="Q414" s="106" t="s">
        <v>450</v>
      </c>
      <c r="R414" s="81"/>
    </row>
    <row r="415" spans="1:18" ht="15" x14ac:dyDescent="0.3">
      <c r="A415" t="str">
        <f>LOOKUP(B415,Blad1!A:A,Blad1!D:D)</f>
        <v>3319/3323 - Belgica 2006 - Timbres de bloc BL116</v>
      </c>
      <c r="B415">
        <f>B413+1</f>
        <v>204</v>
      </c>
      <c r="C415" s="38" t="s">
        <v>1108</v>
      </c>
      <c r="D415" s="11"/>
      <c r="E415" s="61"/>
      <c r="F415" s="20"/>
      <c r="G415" s="23"/>
      <c r="H415" s="65"/>
      <c r="I415" s="70"/>
      <c r="J415" s="79"/>
      <c r="K415" s="70"/>
      <c r="L415" s="104"/>
      <c r="M415" s="104"/>
      <c r="N415" s="12">
        <v>38275</v>
      </c>
      <c r="O415" s="102"/>
      <c r="P415" s="102"/>
      <c r="Q415" s="110"/>
      <c r="R415" s="81"/>
    </row>
    <row r="416" spans="1:18" ht="15" thickBot="1" x14ac:dyDescent="0.35">
      <c r="A416" t="e">
        <f>LOOKUP(B416,Blad1!A:A,Blad1!D:D)</f>
        <v>#N/A</v>
      </c>
      <c r="C416" s="22"/>
      <c r="D416" s="26" t="s">
        <v>665</v>
      </c>
      <c r="E416" s="44"/>
      <c r="F416" s="45"/>
      <c r="G416" s="27" t="s">
        <v>659</v>
      </c>
      <c r="H416" s="64" t="s">
        <v>430</v>
      </c>
      <c r="I416" s="70"/>
      <c r="J416" s="79"/>
      <c r="K416" s="70"/>
      <c r="L416" s="136" t="s">
        <v>451</v>
      </c>
      <c r="M416" s="137"/>
      <c r="N416" s="52"/>
      <c r="O416" s="102"/>
      <c r="P416" s="14" t="s">
        <v>450</v>
      </c>
      <c r="Q416" s="106" t="s">
        <v>450</v>
      </c>
      <c r="R416" s="81"/>
    </row>
    <row r="417" spans="1:18" ht="15" x14ac:dyDescent="0.3">
      <c r="A417" t="str">
        <f>LOOKUP(B417,Blad1!A:A,Blad1!D:D)</f>
        <v>3324/3325 - Halloween - Carnet B46</v>
      </c>
      <c r="B417">
        <f>B415+1</f>
        <v>205</v>
      </c>
      <c r="C417" s="38" t="s">
        <v>1109</v>
      </c>
      <c r="D417" s="11"/>
      <c r="E417" s="61"/>
      <c r="F417" s="20"/>
      <c r="G417" s="23"/>
      <c r="H417" s="65"/>
      <c r="I417" s="70"/>
      <c r="J417" s="79"/>
      <c r="K417" s="70"/>
      <c r="L417" s="104"/>
      <c r="M417" s="104"/>
      <c r="N417" s="12">
        <v>38275</v>
      </c>
      <c r="O417" s="102"/>
      <c r="P417" s="102"/>
      <c r="Q417" s="110"/>
      <c r="R417" s="81"/>
    </row>
    <row r="418" spans="1:18" ht="15" thickBot="1" x14ac:dyDescent="0.35">
      <c r="A418" t="e">
        <f>LOOKUP(B418,Blad1!A:A,Blad1!D:D)</f>
        <v>#N/A</v>
      </c>
      <c r="C418" s="22"/>
      <c r="D418" s="26" t="s">
        <v>666</v>
      </c>
      <c r="E418" s="44"/>
      <c r="F418" s="45"/>
      <c r="G418" s="27" t="s">
        <v>659</v>
      </c>
      <c r="H418" s="64" t="s">
        <v>430</v>
      </c>
      <c r="I418" s="70"/>
      <c r="J418" s="79"/>
      <c r="K418" s="70"/>
      <c r="L418" s="136" t="s">
        <v>451</v>
      </c>
      <c r="M418" s="137"/>
      <c r="N418" s="52"/>
      <c r="O418" s="102"/>
      <c r="P418" s="14" t="s">
        <v>450</v>
      </c>
      <c r="Q418" s="106" t="s">
        <v>450</v>
      </c>
      <c r="R418" s="81"/>
    </row>
    <row r="419" spans="1:18" ht="15.6" thickBot="1" x14ac:dyDescent="0.35">
      <c r="A419" t="str">
        <f>LOOKUP(B419,Blad1!A:A,Blad1!D:D)</f>
        <v>3326/3328 - Littérature fantastique - Timbres de V10-3326►V10-3328</v>
      </c>
      <c r="B419">
        <f>B417+1</f>
        <v>206</v>
      </c>
      <c r="C419" s="38" t="s">
        <v>1110</v>
      </c>
      <c r="D419" s="11"/>
      <c r="E419" s="61"/>
      <c r="F419" s="20"/>
      <c r="G419" s="23"/>
      <c r="H419" s="65"/>
      <c r="I419" s="74" t="str">
        <f>IF(J419="◄","◄",IF(J419="ok","►",""))</f>
        <v>◄</v>
      </c>
      <c r="J419" s="75" t="str">
        <f>IF(J420&gt;0,"OK","◄")</f>
        <v>◄</v>
      </c>
      <c r="K419" s="76" t="str">
        <f>IF(AND(L419="◄",M419="►"),"◄?►",IF(L419="◄","◄",IF(M419="►","►","")))</f>
        <v>◄</v>
      </c>
      <c r="L419" s="42" t="str">
        <f>IF(L420&gt;0,"","◄")</f>
        <v>◄</v>
      </c>
      <c r="M419" s="43" t="str">
        <f>IF(M420,"►","")</f>
        <v/>
      </c>
      <c r="N419" s="12">
        <v>38290</v>
      </c>
      <c r="O419" s="100"/>
      <c r="P419" s="8" t="str">
        <f>IF(P420&gt;0,"◄","")</f>
        <v>◄</v>
      </c>
      <c r="Q419" s="101" t="str">
        <f>IF(AND(L420="",M420&gt;0),"?",IF(SUM(Q420:Q421)&gt;0,"►",""))</f>
        <v/>
      </c>
      <c r="R419" s="81"/>
    </row>
    <row r="420" spans="1:18" x14ac:dyDescent="0.3">
      <c r="A420" t="e">
        <f>LOOKUP(B420,Blad1!A:A,Blad1!D:D)</f>
        <v>#N/A</v>
      </c>
      <c r="C420" s="22"/>
      <c r="D420" s="26" t="s">
        <v>667</v>
      </c>
      <c r="E420" s="44"/>
      <c r="F420" s="45"/>
      <c r="G420" s="27" t="s">
        <v>668</v>
      </c>
      <c r="H420" s="64" t="s">
        <v>430</v>
      </c>
      <c r="I420" s="77" t="str">
        <f>IF(J420&gt;0,"ok","◄")</f>
        <v>◄</v>
      </c>
      <c r="J420" s="78"/>
      <c r="K420" s="77" t="str">
        <f>IF(AND(L420="",M420&gt;0),"?",IF(L420="","◄",IF(M420&gt;=1,"►","")))</f>
        <v>◄</v>
      </c>
      <c r="L420" s="33"/>
      <c r="M420" s="34"/>
      <c r="N420" s="2"/>
      <c r="O420" s="102"/>
      <c r="P420" s="10">
        <f>IF(L420&gt;0,"",IF(I420="zie voorgaande rij","voir▲",IF(I420="zie volgende rijen","zie▼",1)))</f>
        <v>1</v>
      </c>
      <c r="Q420" s="103" t="str">
        <f>IF(M420&gt;0,M420,IF(I420="zie voorgaande rij","voir▲",IF(I420="zie volgende rijen","zie▼","")))</f>
        <v/>
      </c>
      <c r="R420" s="81"/>
    </row>
    <row r="421" spans="1:18" ht="15" x14ac:dyDescent="0.3">
      <c r="A421" t="str">
        <f>LOOKUP(B421,Blad1!A:A,Blad1!D:D)</f>
        <v>3329 / 3331 - Remember Bastogne - timbres de V10-3329►V10-3331</v>
      </c>
      <c r="B421">
        <f>B419+1</f>
        <v>207</v>
      </c>
      <c r="C421" s="38" t="s">
        <v>1111</v>
      </c>
      <c r="D421" s="11"/>
      <c r="E421" s="61"/>
      <c r="F421" s="20"/>
      <c r="G421" s="23"/>
      <c r="H421" s="65"/>
      <c r="I421" s="70"/>
      <c r="J421" s="89" t="str">
        <f>RIGHT(G420,13)</f>
        <v xml:space="preserve">N°. 6 / 2004 </v>
      </c>
      <c r="K421" s="70"/>
      <c r="L421" s="104"/>
      <c r="M421" s="104"/>
      <c r="N421" s="12">
        <v>38290</v>
      </c>
      <c r="O421" s="100"/>
      <c r="P421" s="102"/>
      <c r="Q421" s="110"/>
      <c r="R421" s="81"/>
    </row>
    <row r="422" spans="1:18" ht="15" thickBot="1" x14ac:dyDescent="0.35">
      <c r="A422" t="e">
        <f>LOOKUP(B422,Blad1!A:A,Blad1!D:D)</f>
        <v>#N/A</v>
      </c>
      <c r="C422" s="22"/>
      <c r="D422" s="26" t="s">
        <v>669</v>
      </c>
      <c r="E422" s="44"/>
      <c r="F422" s="45"/>
      <c r="G422" s="27" t="s">
        <v>668</v>
      </c>
      <c r="H422" s="64" t="s">
        <v>430</v>
      </c>
      <c r="I422" s="70"/>
      <c r="J422" s="79"/>
      <c r="K422" s="70"/>
      <c r="L422" s="136" t="s">
        <v>451</v>
      </c>
      <c r="M422" s="137"/>
      <c r="N422" s="52"/>
      <c r="O422" s="102"/>
      <c r="P422" s="14" t="s">
        <v>450</v>
      </c>
      <c r="Q422" s="106" t="s">
        <v>450</v>
      </c>
      <c r="R422" s="81"/>
    </row>
    <row r="423" spans="1:18" ht="15" x14ac:dyDescent="0.3">
      <c r="A423" t="str">
        <f>LOOKUP(B423,Blad1!A:A,Blad1!D:D)</f>
        <v>3332/3333 - Noël et Nouvel An - Timbres de V10-3332 &amp; V10-3333</v>
      </c>
      <c r="B423">
        <f>B421+1</f>
        <v>208</v>
      </c>
      <c r="C423" s="38" t="s">
        <v>1112</v>
      </c>
      <c r="D423" s="11"/>
      <c r="E423" s="61"/>
      <c r="F423" s="20"/>
      <c r="G423" s="23"/>
      <c r="H423" s="65"/>
      <c r="I423" s="70"/>
      <c r="J423" s="79"/>
      <c r="K423" s="70"/>
      <c r="L423" s="104"/>
      <c r="M423" s="104"/>
      <c r="N423" s="12">
        <v>38313</v>
      </c>
      <c r="O423" s="102"/>
      <c r="P423" s="102"/>
      <c r="Q423" s="110"/>
      <c r="R423" s="81"/>
    </row>
    <row r="424" spans="1:18" ht="15" thickBot="1" x14ac:dyDescent="0.35">
      <c r="A424" t="e">
        <f>LOOKUP(B424,Blad1!A:A,Blad1!D:D)</f>
        <v>#N/A</v>
      </c>
      <c r="C424" s="22"/>
      <c r="D424" s="26" t="s">
        <v>670</v>
      </c>
      <c r="E424" s="44"/>
      <c r="F424" s="45"/>
      <c r="G424" s="27" t="s">
        <v>668</v>
      </c>
      <c r="H424" s="64" t="s">
        <v>430</v>
      </c>
      <c r="I424" s="70"/>
      <c r="J424" s="79"/>
      <c r="K424" s="70"/>
      <c r="L424" s="136" t="s">
        <v>451</v>
      </c>
      <c r="M424" s="137"/>
      <c r="N424" s="52"/>
      <c r="O424" s="102"/>
      <c r="P424" s="14" t="s">
        <v>450</v>
      </c>
      <c r="Q424" s="106" t="s">
        <v>450</v>
      </c>
      <c r="R424" s="81"/>
    </row>
    <row r="425" spans="1:18" ht="15" x14ac:dyDescent="0.3">
      <c r="A425" t="str">
        <f>LOOKUP(B425,Blad1!A:A,Blad1!D:D)</f>
        <v>3334/3345 - Champions sportifs internationaux belges - Timbres sans Prior-vignette du bloc BL117</v>
      </c>
      <c r="B425">
        <f>B423+1</f>
        <v>209</v>
      </c>
      <c r="C425" s="38" t="s">
        <v>1113</v>
      </c>
      <c r="D425" s="11"/>
      <c r="E425" s="61"/>
      <c r="F425" s="20"/>
      <c r="G425" s="23"/>
      <c r="H425" s="65"/>
      <c r="I425" s="70"/>
      <c r="J425" s="79"/>
      <c r="K425" s="70"/>
      <c r="L425" s="104"/>
      <c r="M425" s="104"/>
      <c r="N425" s="12">
        <v>38311</v>
      </c>
      <c r="O425" s="102"/>
      <c r="P425" s="102"/>
      <c r="Q425" s="110"/>
      <c r="R425" s="81"/>
    </row>
    <row r="426" spans="1:18" ht="15" thickBot="1" x14ac:dyDescent="0.35">
      <c r="A426" t="e">
        <f>LOOKUP(B426,Blad1!A:A,Blad1!D:D)</f>
        <v>#N/A</v>
      </c>
      <c r="C426" s="22"/>
      <c r="D426" s="26" t="s">
        <v>671</v>
      </c>
      <c r="E426" s="44"/>
      <c r="F426" s="45"/>
      <c r="G426" s="27" t="s">
        <v>668</v>
      </c>
      <c r="H426" s="64" t="s">
        <v>430</v>
      </c>
      <c r="I426" s="70"/>
      <c r="J426" s="79"/>
      <c r="K426" s="70"/>
      <c r="L426" s="136" t="s">
        <v>451</v>
      </c>
      <c r="M426" s="137"/>
      <c r="N426" s="52"/>
      <c r="O426" s="102"/>
      <c r="P426" s="14" t="s">
        <v>450</v>
      </c>
      <c r="Q426" s="106" t="s">
        <v>450</v>
      </c>
      <c r="R426" s="81"/>
    </row>
    <row r="427" spans="1:18" ht="15.6" thickBot="1" x14ac:dyDescent="0.35">
      <c r="A427" t="str">
        <f>LOOKUP(B427,Blad1!A:A,Blad1!D:D)</f>
        <v>3346 - Noël et Nouvel An - Carnet B47 - auto-adhésif</v>
      </c>
      <c r="B427">
        <f>B425+1</f>
        <v>210</v>
      </c>
      <c r="C427" s="38" t="s">
        <v>1114</v>
      </c>
      <c r="D427" s="11"/>
      <c r="E427" s="61"/>
      <c r="F427" s="20"/>
      <c r="G427" s="23"/>
      <c r="H427" s="65"/>
      <c r="I427" s="74" t="str">
        <f>IF(J427="◄","◄",IF(J427="ok","►",""))</f>
        <v>◄</v>
      </c>
      <c r="J427" s="75" t="str">
        <f>IF(J428&gt;0,"OK","◄")</f>
        <v>◄</v>
      </c>
      <c r="K427" s="76" t="str">
        <f>IF(AND(L427="◄",M427="►"),"◄?►",IF(L427="◄","◄",IF(M427="►","►","")))</f>
        <v>◄</v>
      </c>
      <c r="L427" s="42" t="str">
        <f>IF(L428&gt;0,"","◄")</f>
        <v>◄</v>
      </c>
      <c r="M427" s="43" t="str">
        <f>IF(M428,"►","")</f>
        <v/>
      </c>
      <c r="N427" s="12">
        <v>38313</v>
      </c>
      <c r="O427" s="102"/>
      <c r="P427" s="8" t="str">
        <f>IF(P428&gt;0,"◄","")</f>
        <v>◄</v>
      </c>
      <c r="Q427" s="101" t="str">
        <f>IF(AND(L428="",M428&gt;0),"?",IF(SUM(Q428:Q429)&gt;0,"►",""))</f>
        <v/>
      </c>
      <c r="R427" s="81"/>
    </row>
    <row r="428" spans="1:18" x14ac:dyDescent="0.3">
      <c r="A428" t="e">
        <f>LOOKUP(B428,Blad1!A:A,Blad1!D:D)</f>
        <v>#N/A</v>
      </c>
      <c r="C428" s="22"/>
      <c r="D428" s="26" t="s">
        <v>672</v>
      </c>
      <c r="E428" s="44"/>
      <c r="F428" s="45"/>
      <c r="G428" s="27" t="s">
        <v>673</v>
      </c>
      <c r="H428" s="64" t="s">
        <v>430</v>
      </c>
      <c r="I428" s="77" t="str">
        <f>IF(J428&gt;0,"ok","◄")</f>
        <v>◄</v>
      </c>
      <c r="J428" s="78"/>
      <c r="K428" s="77" t="str">
        <f>IF(AND(L428="",M428&gt;0),"?",IF(L428="","◄",IF(M428&gt;=1,"►","")))</f>
        <v>◄</v>
      </c>
      <c r="L428" s="33"/>
      <c r="M428" s="34"/>
      <c r="N428" s="2"/>
      <c r="O428" s="102"/>
      <c r="P428" s="10">
        <f>IF(L428&gt;0,"",IF(I428="zie voorgaande rij","voir▲",IF(I428="zie volgende rijen","zie▼",1)))</f>
        <v>1</v>
      </c>
      <c r="Q428" s="103" t="str">
        <f>IF(M428&gt;0,M428,IF(I428="zie voorgaande rij","voir▲",IF(I428="zie volgende rijen","zie▼","")))</f>
        <v/>
      </c>
      <c r="R428" s="81"/>
    </row>
    <row r="429" spans="1:18" ht="15" x14ac:dyDescent="0.3">
      <c r="A429" t="str">
        <f>LOOKUP(B429,Blad1!A:A,Blad1!D:D)</f>
        <v xml:space="preserve">3347 - Fleur Impatients - Boîte de timbres ordinaires auto-adhésives </v>
      </c>
      <c r="B429">
        <f>B427+1</f>
        <v>211</v>
      </c>
      <c r="C429" s="38" t="s">
        <v>1115</v>
      </c>
      <c r="D429" s="11"/>
      <c r="E429" s="61"/>
      <c r="F429" s="20"/>
      <c r="G429" s="23"/>
      <c r="H429" s="65"/>
      <c r="I429" s="70"/>
      <c r="J429" s="89" t="str">
        <f>RIGHT(G428,13)</f>
        <v xml:space="preserve">N°. 1 / 2005 </v>
      </c>
      <c r="K429" s="70"/>
      <c r="L429" s="104"/>
      <c r="M429" s="104"/>
      <c r="N429" s="12">
        <v>38336</v>
      </c>
      <c r="O429" s="102"/>
      <c r="P429" s="102"/>
      <c r="Q429" s="110"/>
      <c r="R429" s="81"/>
    </row>
    <row r="430" spans="1:18" ht="15" thickBot="1" x14ac:dyDescent="0.35">
      <c r="A430" t="e">
        <f>LOOKUP(B430,Blad1!A:A,Blad1!D:D)</f>
        <v>#N/A</v>
      </c>
      <c r="C430" s="22"/>
      <c r="D430" s="26" t="s">
        <v>674</v>
      </c>
      <c r="E430" s="44"/>
      <c r="F430" s="45"/>
      <c r="G430" s="27" t="s">
        <v>673</v>
      </c>
      <c r="H430" s="64" t="s">
        <v>430</v>
      </c>
      <c r="I430" s="70"/>
      <c r="J430" s="79"/>
      <c r="K430" s="70"/>
      <c r="L430" s="136" t="s">
        <v>451</v>
      </c>
      <c r="M430" s="137"/>
      <c r="N430" s="52"/>
      <c r="O430" s="102"/>
      <c r="P430" s="14" t="s">
        <v>450</v>
      </c>
      <c r="Q430" s="106" t="s">
        <v>450</v>
      </c>
      <c r="R430" s="81"/>
    </row>
    <row r="431" spans="1:18" ht="15" x14ac:dyDescent="0.3">
      <c r="A431" t="str">
        <f>LOOKUP(B431,Blad1!A:A,Blad1!D:D)</f>
        <v>3348 - 100 ans Conseil des femmes - Timbre de V10-3348</v>
      </c>
      <c r="B431">
        <f>B429+1</f>
        <v>212</v>
      </c>
      <c r="C431" s="38" t="s">
        <v>1121</v>
      </c>
      <c r="D431" s="11"/>
      <c r="E431" s="61"/>
      <c r="F431" s="20"/>
      <c r="G431" s="23"/>
      <c r="H431" s="65"/>
      <c r="I431" s="70"/>
      <c r="J431" s="79"/>
      <c r="K431" s="70"/>
      <c r="L431" s="104"/>
      <c r="M431" s="104"/>
      <c r="N431" s="12">
        <v>38367</v>
      </c>
      <c r="O431" s="100"/>
      <c r="P431" s="102"/>
      <c r="Q431" s="110"/>
      <c r="R431" s="81"/>
    </row>
    <row r="432" spans="1:18" ht="15" thickBot="1" x14ac:dyDescent="0.35">
      <c r="A432" t="e">
        <f>LOOKUP(B432,Blad1!A:A,Blad1!D:D)</f>
        <v>#N/A</v>
      </c>
      <c r="C432" s="22"/>
      <c r="D432" s="26" t="s">
        <v>674</v>
      </c>
      <c r="E432" s="44"/>
      <c r="F432" s="45"/>
      <c r="G432" s="27" t="s">
        <v>675</v>
      </c>
      <c r="H432" s="64" t="s">
        <v>430</v>
      </c>
      <c r="I432" s="70"/>
      <c r="J432" s="79"/>
      <c r="K432" s="70"/>
      <c r="L432" s="136" t="s">
        <v>451</v>
      </c>
      <c r="M432" s="137"/>
      <c r="N432" s="52"/>
      <c r="O432" s="102"/>
      <c r="P432" s="14" t="s">
        <v>450</v>
      </c>
      <c r="Q432" s="106" t="s">
        <v>450</v>
      </c>
      <c r="R432" s="81"/>
    </row>
    <row r="433" spans="1:18" ht="15" x14ac:dyDescent="0.3">
      <c r="A433" t="str">
        <f>LOOKUP(B433,Blad1!A:A,Blad1!D:D)</f>
        <v>3349 - Promotion de la philatélie : "Le Violoniste" - Timbre de V10-3349</v>
      </c>
      <c r="B433">
        <f>B431+1</f>
        <v>213</v>
      </c>
      <c r="C433" s="38" t="s">
        <v>1122</v>
      </c>
      <c r="D433" s="11"/>
      <c r="E433" s="61"/>
      <c r="F433" s="20"/>
      <c r="G433" s="23"/>
      <c r="H433" s="65"/>
      <c r="I433" s="70"/>
      <c r="J433" s="79"/>
      <c r="K433" s="70"/>
      <c r="L433" s="104"/>
      <c r="M433" s="104"/>
      <c r="N433" s="12">
        <v>38367</v>
      </c>
      <c r="O433" s="102"/>
      <c r="P433" s="102"/>
      <c r="Q433" s="110"/>
      <c r="R433" s="81"/>
    </row>
    <row r="434" spans="1:18" ht="15" thickBot="1" x14ac:dyDescent="0.35">
      <c r="A434" t="e">
        <f>LOOKUP(B434,Blad1!A:A,Blad1!D:D)</f>
        <v>#N/A</v>
      </c>
      <c r="C434" s="22"/>
      <c r="D434" s="26" t="s">
        <v>676</v>
      </c>
      <c r="E434" s="44"/>
      <c r="F434" s="45"/>
      <c r="G434" s="27" t="s">
        <v>675</v>
      </c>
      <c r="H434" s="64" t="s">
        <v>430</v>
      </c>
      <c r="I434" s="70"/>
      <c r="J434" s="79"/>
      <c r="K434" s="70"/>
      <c r="L434" s="136" t="s">
        <v>451</v>
      </c>
      <c r="M434" s="137"/>
      <c r="N434" s="52"/>
      <c r="O434" s="102"/>
      <c r="P434" s="14" t="s">
        <v>450</v>
      </c>
      <c r="Q434" s="106" t="s">
        <v>450</v>
      </c>
      <c r="R434" s="81"/>
    </row>
    <row r="435" spans="1:18" ht="15" x14ac:dyDescent="0.3">
      <c r="A435" t="str">
        <f>LOOKUP(B435,Blad1!A:A,Blad1!D:D)</f>
        <v>3350 - Philatélie de la Jeunesse - Timbre de V5-3350</v>
      </c>
      <c r="B435">
        <f>B433+1</f>
        <v>214</v>
      </c>
      <c r="C435" s="38" t="s">
        <v>1123</v>
      </c>
      <c r="D435" s="11"/>
      <c r="E435" s="61"/>
      <c r="F435" s="20"/>
      <c r="G435" s="23"/>
      <c r="H435" s="65"/>
      <c r="I435" s="70"/>
      <c r="J435" s="79"/>
      <c r="K435" s="70"/>
      <c r="L435" s="104"/>
      <c r="M435" s="104"/>
      <c r="N435" s="12">
        <v>38367</v>
      </c>
      <c r="O435" s="102"/>
      <c r="P435" s="102"/>
      <c r="Q435" s="110"/>
      <c r="R435" s="81"/>
    </row>
    <row r="436" spans="1:18" ht="15" thickBot="1" x14ac:dyDescent="0.35">
      <c r="A436" t="e">
        <f>LOOKUP(B436,Blad1!A:A,Blad1!D:D)</f>
        <v>#N/A</v>
      </c>
      <c r="C436" s="22"/>
      <c r="D436" s="26" t="s">
        <v>677</v>
      </c>
      <c r="E436" s="44"/>
      <c r="F436" s="45"/>
      <c r="G436" s="27" t="s">
        <v>675</v>
      </c>
      <c r="H436" s="64" t="s">
        <v>430</v>
      </c>
      <c r="I436" s="70"/>
      <c r="J436" s="79"/>
      <c r="K436" s="70"/>
      <c r="L436" s="136" t="s">
        <v>451</v>
      </c>
      <c r="M436" s="137"/>
      <c r="N436" s="52"/>
      <c r="O436" s="102"/>
      <c r="P436" s="14" t="s">
        <v>450</v>
      </c>
      <c r="Q436" s="106" t="s">
        <v>450</v>
      </c>
      <c r="R436" s="81"/>
    </row>
    <row r="437" spans="1:18" ht="15" x14ac:dyDescent="0.3">
      <c r="A437" t="str">
        <f>LOOKUP(B437,Blad1!A:A,Blad1!D:D)</f>
        <v>3351 - Cornet - timbre ordinaire avec l'image de la corne - Timbre de V10-3351</v>
      </c>
      <c r="B437">
        <f>B435+1</f>
        <v>215</v>
      </c>
      <c r="C437" s="38" t="s">
        <v>1124</v>
      </c>
      <c r="D437" s="11"/>
      <c r="E437" s="61"/>
      <c r="F437" s="20"/>
      <c r="G437" s="23"/>
      <c r="H437" s="65"/>
      <c r="I437" s="70"/>
      <c r="J437" s="79"/>
      <c r="K437" s="70"/>
      <c r="L437" s="104"/>
      <c r="M437" s="104"/>
      <c r="N437" s="12">
        <v>38367</v>
      </c>
      <c r="O437" s="102"/>
      <c r="P437" s="102"/>
      <c r="Q437" s="110"/>
      <c r="R437" s="81"/>
    </row>
    <row r="438" spans="1:18" ht="15" thickBot="1" x14ac:dyDescent="0.35">
      <c r="A438" t="e">
        <f>LOOKUP(B438,Blad1!A:A,Blad1!D:D)</f>
        <v>#N/A</v>
      </c>
      <c r="C438" s="22"/>
      <c r="D438" s="26" t="s">
        <v>678</v>
      </c>
      <c r="E438" s="44"/>
      <c r="F438" s="45"/>
      <c r="G438" s="27" t="s">
        <v>675</v>
      </c>
      <c r="H438" s="64" t="s">
        <v>430</v>
      </c>
      <c r="I438" s="70"/>
      <c r="J438" s="79"/>
      <c r="K438" s="70"/>
      <c r="L438" s="136" t="s">
        <v>451</v>
      </c>
      <c r="M438" s="137"/>
      <c r="N438" s="52"/>
      <c r="O438" s="102"/>
      <c r="P438" s="14" t="s">
        <v>450</v>
      </c>
      <c r="Q438" s="106" t="s">
        <v>450</v>
      </c>
      <c r="R438" s="81"/>
    </row>
    <row r="439" spans="1:18" ht="15" x14ac:dyDescent="0.3">
      <c r="A439" t="str">
        <f>LOOKUP(B439,Blad1!A:A,Blad1!D:D)</f>
        <v xml:space="preserve">3352 - 100 ans du Rotary - Timbre de V10-3352
</v>
      </c>
      <c r="B439">
        <f>B437+1</f>
        <v>216</v>
      </c>
      <c r="C439" s="38" t="s">
        <v>1125</v>
      </c>
      <c r="D439" s="11"/>
      <c r="E439" s="61"/>
      <c r="F439" s="20"/>
      <c r="G439" s="23"/>
      <c r="H439" s="65"/>
      <c r="I439" s="70"/>
      <c r="J439" s="79"/>
      <c r="K439" s="70"/>
      <c r="L439" s="104"/>
      <c r="M439" s="104"/>
      <c r="N439" s="12">
        <v>38395</v>
      </c>
      <c r="O439" s="102"/>
      <c r="P439" s="102"/>
      <c r="Q439" s="110"/>
      <c r="R439" s="81"/>
    </row>
    <row r="440" spans="1:18" ht="15" thickBot="1" x14ac:dyDescent="0.35">
      <c r="A440" t="e">
        <f>LOOKUP(B440,Blad1!A:A,Blad1!D:D)</f>
        <v>#N/A</v>
      </c>
      <c r="C440" s="22"/>
      <c r="D440" s="26" t="s">
        <v>679</v>
      </c>
      <c r="E440" s="44"/>
      <c r="F440" s="45"/>
      <c r="G440" s="27" t="s">
        <v>675</v>
      </c>
      <c r="H440" s="64" t="s">
        <v>430</v>
      </c>
      <c r="I440" s="70"/>
      <c r="J440" s="79"/>
      <c r="K440" s="70"/>
      <c r="L440" s="136" t="s">
        <v>451</v>
      </c>
      <c r="M440" s="137"/>
      <c r="N440" s="52"/>
      <c r="O440" s="102"/>
      <c r="P440" s="14" t="s">
        <v>450</v>
      </c>
      <c r="Q440" s="106" t="s">
        <v>450</v>
      </c>
      <c r="R440" s="81"/>
    </row>
    <row r="441" spans="1:18" ht="15" x14ac:dyDescent="0.3">
      <c r="A441" t="str">
        <f>LOOKUP(B441,Blad1!A:A,Blad1!D:D)</f>
        <v xml:space="preserve">3353/3354 - Notre langue - Timbres de V10-3353 &amp; V10-3354
</v>
      </c>
      <c r="B441">
        <f>B439+1</f>
        <v>217</v>
      </c>
      <c r="C441" s="38" t="s">
        <v>1126</v>
      </c>
      <c r="D441" s="11"/>
      <c r="E441" s="61"/>
      <c r="F441" s="20"/>
      <c r="G441" s="23"/>
      <c r="H441" s="65"/>
      <c r="I441" s="70"/>
      <c r="J441" s="79"/>
      <c r="K441" s="70"/>
      <c r="L441" s="104"/>
      <c r="M441" s="104"/>
      <c r="N441" s="12">
        <v>38395</v>
      </c>
      <c r="O441" s="102"/>
      <c r="P441" s="102"/>
      <c r="Q441" s="110"/>
      <c r="R441" s="81"/>
    </row>
    <row r="442" spans="1:18" ht="15" thickBot="1" x14ac:dyDescent="0.35">
      <c r="A442" t="e">
        <f>LOOKUP(B442,Blad1!A:A,Blad1!D:D)</f>
        <v>#N/A</v>
      </c>
      <c r="C442" s="22"/>
      <c r="D442" s="26" t="s">
        <v>680</v>
      </c>
      <c r="E442" s="44"/>
      <c r="F442" s="45"/>
      <c r="G442" s="27" t="s">
        <v>675</v>
      </c>
      <c r="H442" s="64" t="s">
        <v>430</v>
      </c>
      <c r="I442" s="70"/>
      <c r="J442" s="79"/>
      <c r="K442" s="70"/>
      <c r="L442" s="136" t="s">
        <v>451</v>
      </c>
      <c r="M442" s="137"/>
      <c r="N442" s="52"/>
      <c r="O442" s="102"/>
      <c r="P442" s="14" t="s">
        <v>450</v>
      </c>
      <c r="Q442" s="106" t="s">
        <v>450</v>
      </c>
      <c r="R442" s="81"/>
    </row>
    <row r="443" spans="1:18" ht="15" x14ac:dyDescent="0.3">
      <c r="A443" t="str">
        <f>LOOKUP(B443,Blad1!A:A,Blad1!D:D)</f>
        <v>3355 - 175 ans Belgique - 25 ans Fédéralisme (logo) -  (sans indication de valeur : w= 0,50 €) - Carnet B48</v>
      </c>
      <c r="B443">
        <f>B441+1</f>
        <v>218</v>
      </c>
      <c r="C443" s="38" t="s">
        <v>1127</v>
      </c>
      <c r="D443" s="11"/>
      <c r="E443" s="61"/>
      <c r="F443" s="20"/>
      <c r="G443" s="23"/>
      <c r="H443" s="65"/>
      <c r="I443" s="70"/>
      <c r="J443" s="79"/>
      <c r="K443" s="70"/>
      <c r="L443" s="104"/>
      <c r="M443" s="104"/>
      <c r="N443" s="12">
        <v>38395</v>
      </c>
      <c r="O443" s="102"/>
      <c r="P443" s="102"/>
      <c r="Q443" s="110"/>
      <c r="R443" s="81"/>
    </row>
    <row r="444" spans="1:18" ht="15" customHeight="1" thickBot="1" x14ac:dyDescent="0.35">
      <c r="A444" t="e">
        <f>LOOKUP(B444,Blad1!A:A,Blad1!D:D)</f>
        <v>#N/A</v>
      </c>
      <c r="C444" s="22"/>
      <c r="D444" s="26" t="s">
        <v>681</v>
      </c>
      <c r="E444" s="44"/>
      <c r="F444" s="45"/>
      <c r="G444" s="27" t="s">
        <v>675</v>
      </c>
      <c r="H444" s="64" t="s">
        <v>430</v>
      </c>
      <c r="I444" s="70"/>
      <c r="J444" s="79"/>
      <c r="K444" s="70"/>
      <c r="L444" s="136" t="s">
        <v>451</v>
      </c>
      <c r="M444" s="137"/>
      <c r="N444" s="52"/>
      <c r="O444" s="102"/>
      <c r="P444" s="14" t="s">
        <v>450</v>
      </c>
      <c r="Q444" s="106" t="s">
        <v>450</v>
      </c>
      <c r="R444" s="81"/>
    </row>
    <row r="445" spans="1:18" ht="15" x14ac:dyDescent="0.3">
      <c r="A445" t="str">
        <f>LOOKUP(B445,Blad1!A:A,Blad1!D:D)</f>
        <v>3356 - 175 années Belgique (Dynasty) - Timbre de bloc BL118 &amp; bloc BL118</v>
      </c>
      <c r="B445">
        <f>B443+1</f>
        <v>219</v>
      </c>
      <c r="C445" s="38" t="s">
        <v>1128</v>
      </c>
      <c r="D445" s="11"/>
      <c r="E445" s="61"/>
      <c r="F445" s="20"/>
      <c r="G445" s="23"/>
      <c r="H445" s="65"/>
      <c r="I445" s="70"/>
      <c r="J445" s="79"/>
      <c r="K445" s="70"/>
      <c r="L445" s="104"/>
      <c r="M445" s="104"/>
      <c r="N445" s="12">
        <v>38409</v>
      </c>
      <c r="O445" s="102"/>
      <c r="P445" s="102"/>
      <c r="Q445" s="110"/>
      <c r="R445" s="81"/>
    </row>
    <row r="446" spans="1:18" ht="15" thickBot="1" x14ac:dyDescent="0.35">
      <c r="A446" t="e">
        <f>LOOKUP(B446,Blad1!A:A,Blad1!D:D)</f>
        <v>#N/A</v>
      </c>
      <c r="C446" s="22"/>
      <c r="D446" s="26" t="s">
        <v>682</v>
      </c>
      <c r="E446" s="44"/>
      <c r="F446" s="45"/>
      <c r="G446" s="27" t="s">
        <v>675</v>
      </c>
      <c r="H446" s="64" t="s">
        <v>430</v>
      </c>
      <c r="I446" s="70"/>
      <c r="J446" s="79"/>
      <c r="K446" s="70"/>
      <c r="L446" s="136" t="s">
        <v>451</v>
      </c>
      <c r="M446" s="137"/>
      <c r="N446" s="52"/>
      <c r="O446" s="102"/>
      <c r="P446" s="14" t="s">
        <v>450</v>
      </c>
      <c r="Q446" s="106" t="s">
        <v>450</v>
      </c>
      <c r="R446" s="81"/>
    </row>
    <row r="447" spans="1:18" ht="15" x14ac:dyDescent="0.3">
      <c r="A447" t="str">
        <f>LOOKUP(B447,Blad1!A:A,Blad1!D:D)</f>
        <v>3357/3366 - 175 années Belgique (événements historiques) - Timbres de bloc BL119</v>
      </c>
      <c r="B447">
        <f>B445+1</f>
        <v>220</v>
      </c>
      <c r="C447" s="38" t="s">
        <v>1129</v>
      </c>
      <c r="D447" s="11"/>
      <c r="E447" s="61"/>
      <c r="F447" s="20"/>
      <c r="G447" s="23"/>
      <c r="H447" s="65"/>
      <c r="I447" s="70"/>
      <c r="J447" s="79"/>
      <c r="K447" s="70"/>
      <c r="L447" s="104"/>
      <c r="M447" s="104"/>
      <c r="N447" s="12">
        <v>38409</v>
      </c>
      <c r="O447" s="102"/>
      <c r="P447" s="102"/>
      <c r="Q447" s="110"/>
      <c r="R447" s="81"/>
    </row>
    <row r="448" spans="1:18" ht="15" thickBot="1" x14ac:dyDescent="0.35">
      <c r="A448" t="e">
        <f>LOOKUP(B448,Blad1!A:A,Blad1!D:D)</f>
        <v>#N/A</v>
      </c>
      <c r="C448" s="22"/>
      <c r="D448" s="26" t="s">
        <v>683</v>
      </c>
      <c r="E448" s="44"/>
      <c r="F448" s="45"/>
      <c r="G448" s="27" t="s">
        <v>675</v>
      </c>
      <c r="H448" s="64" t="s">
        <v>430</v>
      </c>
      <c r="I448" s="70"/>
      <c r="J448" s="79"/>
      <c r="K448" s="70"/>
      <c r="L448" s="136" t="s">
        <v>451</v>
      </c>
      <c r="M448" s="137"/>
      <c r="N448" s="52"/>
      <c r="O448" s="102"/>
      <c r="P448" s="14" t="s">
        <v>450</v>
      </c>
      <c r="Q448" s="106" t="s">
        <v>450</v>
      </c>
      <c r="R448" s="81"/>
    </row>
    <row r="449" spans="1:18" ht="15.6" thickBot="1" x14ac:dyDescent="0.35">
      <c r="A449" t="str">
        <f>LOOKUP(B449,Blad1!A:A,Blad1!D:D)</f>
        <v>3367 - Croix-Rouge - Tsunamie - Timbre de V10-3367</v>
      </c>
      <c r="B449">
        <f>B447+1</f>
        <v>221</v>
      </c>
      <c r="C449" s="38" t="s">
        <v>1130</v>
      </c>
      <c r="D449" s="11"/>
      <c r="E449" s="61"/>
      <c r="F449" s="20"/>
      <c r="G449" s="23"/>
      <c r="H449" s="65"/>
      <c r="I449" s="74" t="str">
        <f>IF(J449="◄","◄",IF(J449="ok","►",""))</f>
        <v>◄</v>
      </c>
      <c r="J449" s="75" t="str">
        <f>IF(J450&gt;0,"OK","◄")</f>
        <v>◄</v>
      </c>
      <c r="K449" s="76" t="str">
        <f>IF(AND(L449="◄",M449="►"),"◄?►",IF(L449="◄","◄",IF(M449="►","►","")))</f>
        <v>◄</v>
      </c>
      <c r="L449" s="42" t="str">
        <f>IF(L450&gt;0,"","◄")</f>
        <v>◄</v>
      </c>
      <c r="M449" s="43" t="str">
        <f>IF(M450,"►","")</f>
        <v/>
      </c>
      <c r="N449" s="12">
        <v>38409</v>
      </c>
      <c r="O449" s="100"/>
      <c r="P449" s="8" t="str">
        <f>IF(P450&gt;0,"◄","")</f>
        <v>◄</v>
      </c>
      <c r="Q449" s="101" t="str">
        <f>IF(AND(L450="",M450&gt;0),"?",IF(SUM(Q450:Q451)&gt;0,"►",""))</f>
        <v/>
      </c>
      <c r="R449" s="81"/>
    </row>
    <row r="450" spans="1:18" x14ac:dyDescent="0.3">
      <c r="A450" t="e">
        <f>LOOKUP(B450,Blad1!A:A,Blad1!D:D)</f>
        <v>#N/A</v>
      </c>
      <c r="C450" s="22"/>
      <c r="D450" s="26" t="s">
        <v>684</v>
      </c>
      <c r="E450" s="44"/>
      <c r="F450" s="45"/>
      <c r="G450" s="27" t="s">
        <v>685</v>
      </c>
      <c r="H450" s="64" t="s">
        <v>430</v>
      </c>
      <c r="I450" s="77" t="str">
        <f>IF(J450&gt;0,"ok","◄")</f>
        <v>◄</v>
      </c>
      <c r="J450" s="78"/>
      <c r="K450" s="77" t="str">
        <f>IF(AND(L450="",M450&gt;0),"?",IF(L450="","◄",IF(M450&gt;=1,"►","")))</f>
        <v>◄</v>
      </c>
      <c r="L450" s="33"/>
      <c r="M450" s="34"/>
      <c r="N450" s="2"/>
      <c r="O450" s="102"/>
      <c r="P450" s="10">
        <f>IF(L450&gt;0,"",IF(I450="zie voorgaande rij","voir▲",IF(I450="zie volgende rijen","zie▼",1)))</f>
        <v>1</v>
      </c>
      <c r="Q450" s="103" t="str">
        <f>IF(M450&gt;0,M450,IF(I450="zie voorgaande rij","voir▲",IF(I450="zie volgende rijen","zie▼","")))</f>
        <v/>
      </c>
      <c r="R450" s="81"/>
    </row>
    <row r="451" spans="1:18" ht="15" x14ac:dyDescent="0.3">
      <c r="A451" t="str">
        <f>LOOKUP(B451,Blad1!A:A,Blad1!D:D)</f>
        <v xml:space="preserve">3368 / 3372 - Belgica 2006 - Timbres de bloc BL120 </v>
      </c>
      <c r="B451">
        <f>B449+1</f>
        <v>222</v>
      </c>
      <c r="C451" s="38" t="s">
        <v>1131</v>
      </c>
      <c r="D451" s="11"/>
      <c r="E451" s="61"/>
      <c r="F451" s="20"/>
      <c r="G451" s="23"/>
      <c r="H451" s="65"/>
      <c r="I451" s="70"/>
      <c r="J451" s="89" t="str">
        <f>RIGHT(G450,13)</f>
        <v xml:space="preserve">N°. 2 / 2005 </v>
      </c>
      <c r="K451" s="70"/>
      <c r="L451" s="104"/>
      <c r="M451" s="104"/>
      <c r="N451" s="12">
        <v>38430</v>
      </c>
      <c r="O451" s="102"/>
      <c r="P451" s="102"/>
      <c r="Q451" s="110"/>
      <c r="R451" s="81"/>
    </row>
    <row r="452" spans="1:18" ht="15" thickBot="1" x14ac:dyDescent="0.35">
      <c r="A452" t="e">
        <f>LOOKUP(B452,Blad1!A:A,Blad1!D:D)</f>
        <v>#N/A</v>
      </c>
      <c r="C452" s="22"/>
      <c r="D452" s="26" t="s">
        <v>686</v>
      </c>
      <c r="E452" s="44"/>
      <c r="F452" s="45"/>
      <c r="G452" s="27" t="s">
        <v>685</v>
      </c>
      <c r="H452" s="64" t="s">
        <v>430</v>
      </c>
      <c r="I452" s="70"/>
      <c r="J452" s="79"/>
      <c r="K452" s="70"/>
      <c r="L452" s="136" t="s">
        <v>451</v>
      </c>
      <c r="M452" s="137"/>
      <c r="N452" s="52"/>
      <c r="O452" s="102"/>
      <c r="P452" s="14" t="s">
        <v>450</v>
      </c>
      <c r="Q452" s="106" t="s">
        <v>450</v>
      </c>
      <c r="R452" s="81"/>
    </row>
    <row r="453" spans="1:18" ht="15" x14ac:dyDescent="0.3">
      <c r="A453" t="str">
        <f>LOOKUP(B453,Blad1!A:A,Blad1!D:D)</f>
        <v>3373/3377 - Belgica 2006 - Carnet B49</v>
      </c>
      <c r="B453">
        <f>B451+1</f>
        <v>223</v>
      </c>
      <c r="C453" s="38" t="s">
        <v>1132</v>
      </c>
      <c r="D453" s="11"/>
      <c r="E453" s="61"/>
      <c r="F453" s="20"/>
      <c r="G453" s="23"/>
      <c r="H453" s="65"/>
      <c r="I453" s="70"/>
      <c r="J453" s="79"/>
      <c r="K453" s="70"/>
      <c r="L453" s="104"/>
      <c r="M453" s="104"/>
      <c r="N453" s="12">
        <v>38430</v>
      </c>
      <c r="O453" s="102"/>
      <c r="P453" s="102"/>
      <c r="Q453" s="110"/>
      <c r="R453" s="81"/>
    </row>
    <row r="454" spans="1:18" ht="15" thickBot="1" x14ac:dyDescent="0.35">
      <c r="A454" t="e">
        <f>LOOKUP(B454,Blad1!A:A,Blad1!D:D)</f>
        <v>#N/A</v>
      </c>
      <c r="C454" s="22"/>
      <c r="D454" s="26" t="s">
        <v>687</v>
      </c>
      <c r="E454" s="44"/>
      <c r="F454" s="45"/>
      <c r="G454" s="27" t="s">
        <v>685</v>
      </c>
      <c r="H454" s="64" t="s">
        <v>430</v>
      </c>
      <c r="I454" s="70"/>
      <c r="J454" s="79"/>
      <c r="K454" s="70"/>
      <c r="L454" s="136" t="s">
        <v>451</v>
      </c>
      <c r="M454" s="137"/>
      <c r="N454" s="52"/>
      <c r="O454" s="102"/>
      <c r="P454" s="14" t="s">
        <v>450</v>
      </c>
      <c r="Q454" s="106" t="s">
        <v>450</v>
      </c>
      <c r="R454" s="81"/>
    </row>
    <row r="455" spans="1:18" ht="15" x14ac:dyDescent="0.3">
      <c r="A455" t="str">
        <f>LOOKUP(B455,Blad1!A:A,Blad1!D:D)</f>
        <v>3378 - Corne de poste - Timbre avec l'image du'n corne de poste - Timbre de V10-3378</v>
      </c>
      <c r="B455">
        <f>B453+1</f>
        <v>224</v>
      </c>
      <c r="C455" s="38" t="s">
        <v>1133</v>
      </c>
      <c r="D455" s="11"/>
      <c r="E455" s="61"/>
      <c r="F455" s="20"/>
      <c r="G455" s="23"/>
      <c r="H455" s="65"/>
      <c r="I455" s="70"/>
      <c r="J455" s="79"/>
      <c r="K455" s="70"/>
      <c r="L455" s="104"/>
      <c r="M455" s="104"/>
      <c r="N455" s="12">
        <v>38430</v>
      </c>
      <c r="O455" s="100"/>
      <c r="P455" s="102"/>
      <c r="Q455" s="110"/>
      <c r="R455" s="81"/>
    </row>
    <row r="456" spans="1:18" ht="15" thickBot="1" x14ac:dyDescent="0.35">
      <c r="A456" t="e">
        <f>LOOKUP(B456,Blad1!A:A,Blad1!D:D)</f>
        <v>#N/A</v>
      </c>
      <c r="C456" s="22"/>
      <c r="D456" s="26" t="s">
        <v>688</v>
      </c>
      <c r="E456" s="44"/>
      <c r="F456" s="45"/>
      <c r="G456" s="27" t="s">
        <v>685</v>
      </c>
      <c r="H456" s="64" t="s">
        <v>430</v>
      </c>
      <c r="I456" s="70"/>
      <c r="J456" s="79"/>
      <c r="K456" s="70"/>
      <c r="L456" s="136" t="s">
        <v>451</v>
      </c>
      <c r="M456" s="137"/>
      <c r="N456" s="52"/>
      <c r="O456" s="102"/>
      <c r="P456" s="14" t="s">
        <v>450</v>
      </c>
      <c r="Q456" s="106" t="s">
        <v>450</v>
      </c>
      <c r="R456" s="81"/>
    </row>
    <row r="457" spans="1:18" ht="15" x14ac:dyDescent="0.3">
      <c r="A457" t="str">
        <f>LOOKUP(B457,Blad1!A:A,Blad1!D:D)</f>
        <v>3379/3381 - Oiseaux - timbre ordinaire du type d'oiseaux - Timbre 3381 de V10-3381</v>
      </c>
      <c r="B457">
        <f>B455+1</f>
        <v>225</v>
      </c>
      <c r="C457" s="38" t="s">
        <v>1134</v>
      </c>
      <c r="D457" s="11"/>
      <c r="E457" s="61"/>
      <c r="F457" s="20"/>
      <c r="G457" s="23"/>
      <c r="H457" s="65"/>
      <c r="I457" s="70"/>
      <c r="J457" s="79"/>
      <c r="K457" s="70"/>
      <c r="L457" s="104"/>
      <c r="M457" s="104"/>
      <c r="N457" s="12">
        <v>38430</v>
      </c>
      <c r="O457" s="102"/>
      <c r="P457" s="102"/>
      <c r="Q457" s="110"/>
      <c r="R457" s="81"/>
    </row>
    <row r="458" spans="1:18" ht="15" thickBot="1" x14ac:dyDescent="0.35">
      <c r="A458" t="e">
        <f>LOOKUP(B458,Blad1!A:A,Blad1!D:D)</f>
        <v>#N/A</v>
      </c>
      <c r="C458" s="22"/>
      <c r="D458" s="26" t="s">
        <v>689</v>
      </c>
      <c r="E458" s="44"/>
      <c r="F458" s="45"/>
      <c r="G458" s="27" t="s">
        <v>685</v>
      </c>
      <c r="H458" s="64" t="s">
        <v>430</v>
      </c>
      <c r="I458" s="70"/>
      <c r="J458" s="79"/>
      <c r="K458" s="70"/>
      <c r="L458" s="136" t="s">
        <v>451</v>
      </c>
      <c r="M458" s="137"/>
      <c r="N458" s="52"/>
      <c r="O458" s="102"/>
      <c r="P458" s="14" t="s">
        <v>450</v>
      </c>
      <c r="Q458" s="106" t="s">
        <v>450</v>
      </c>
      <c r="R458" s="81"/>
    </row>
    <row r="459" spans="1:18" ht="15.6" thickBot="1" x14ac:dyDescent="0.35">
      <c r="A459" t="str">
        <f>LOOKUP(B459,Blad1!A:A,Blad1!D:D)</f>
        <v>3382 - Effigie de Sa Majesté le Roi Albert II (type MVTM) - Timbre de V10-3382</v>
      </c>
      <c r="B459">
        <f>B457+1</f>
        <v>226</v>
      </c>
      <c r="C459" s="38" t="s">
        <v>1135</v>
      </c>
      <c r="D459" s="11"/>
      <c r="E459" s="61"/>
      <c r="F459" s="20"/>
      <c r="G459" s="23"/>
      <c r="H459" s="65"/>
      <c r="I459" s="74" t="str">
        <f>IF(J459="◄","◄",IF(J459="ok","►",""))</f>
        <v>◄</v>
      </c>
      <c r="J459" s="75" t="str">
        <f>IF(J460&gt;0,"OK","◄")</f>
        <v>◄</v>
      </c>
      <c r="K459" s="76" t="str">
        <f>IF(AND(L459="◄",M459="►"),"◄?►",IF(L459="◄","◄",IF(M459="►","►","")))</f>
        <v>◄</v>
      </c>
      <c r="L459" s="42" t="str">
        <f>IF(L460&gt;0,"","◄")</f>
        <v>◄</v>
      </c>
      <c r="M459" s="43" t="str">
        <f>IF(M460,"►","")</f>
        <v/>
      </c>
      <c r="N459" s="12">
        <v>38432</v>
      </c>
      <c r="O459" s="100"/>
      <c r="P459" s="8" t="str">
        <f>IF(P460&gt;0,"◄","")</f>
        <v>◄</v>
      </c>
      <c r="Q459" s="101" t="str">
        <f>IF(AND(L460="",M460&gt;0),"?",IF(SUM(Q460:Q461)&gt;0,"►",""))</f>
        <v/>
      </c>
      <c r="R459" s="81"/>
    </row>
    <row r="460" spans="1:18" x14ac:dyDescent="0.3">
      <c r="A460" t="e">
        <f>LOOKUP(B460,Blad1!A:A,Blad1!D:D)</f>
        <v>#N/A</v>
      </c>
      <c r="C460" s="22"/>
      <c r="D460" s="26" t="s">
        <v>690</v>
      </c>
      <c r="E460" s="44"/>
      <c r="F460" s="45"/>
      <c r="G460" s="27" t="s">
        <v>691</v>
      </c>
      <c r="H460" s="64" t="s">
        <v>430</v>
      </c>
      <c r="I460" s="77" t="str">
        <f>IF(J460&gt;0,"ok","◄")</f>
        <v>◄</v>
      </c>
      <c r="J460" s="78"/>
      <c r="K460" s="77" t="str">
        <f>IF(AND(L460="",M460&gt;0),"?",IF(L460="","◄",IF(M460&gt;=1,"►","")))</f>
        <v>◄</v>
      </c>
      <c r="L460" s="33"/>
      <c r="M460" s="34"/>
      <c r="N460" s="2"/>
      <c r="O460" s="102"/>
      <c r="P460" s="10">
        <f>IF(L460&gt;0,"",IF(I460="zie voorgaande rij","voir▲",IF(I460="zie volgende rijen","zie▼",1)))</f>
        <v>1</v>
      </c>
      <c r="Q460" s="103" t="str">
        <f>IF(M460&gt;0,M460,IF(I460="zie voorgaande rij","voir▲",IF(I460="zie volgende rijen","zie▼","")))</f>
        <v/>
      </c>
      <c r="R460" s="81"/>
    </row>
    <row r="461" spans="1:18" ht="15" x14ac:dyDescent="0.3">
      <c r="A461" t="str">
        <f>LOOKUP(B461,Blad1!A:A,Blad1!D:D)</f>
        <v>3383/3385 - Floralies gantoises XI - Timbre 3383 de V10-3383; timbre 3385 de V10-3385; timbre 3384 de V10-3384</v>
      </c>
      <c r="B461">
        <f>B459+1</f>
        <v>227</v>
      </c>
      <c r="C461" s="38" t="s">
        <v>1337</v>
      </c>
      <c r="D461" s="11"/>
      <c r="E461" s="61"/>
      <c r="F461" s="20"/>
      <c r="G461" s="23"/>
      <c r="H461" s="65"/>
      <c r="I461" s="70"/>
      <c r="J461" s="89" t="str">
        <f>RIGHT(G460,13)</f>
        <v xml:space="preserve">N°. 3 / 2005 </v>
      </c>
      <c r="K461" s="70"/>
      <c r="L461" s="104"/>
      <c r="M461" s="104"/>
      <c r="N461" s="12">
        <v>38444</v>
      </c>
      <c r="O461" s="102"/>
      <c r="P461" s="102"/>
      <c r="Q461" s="110"/>
      <c r="R461" s="81"/>
    </row>
    <row r="462" spans="1:18" ht="15" thickBot="1" x14ac:dyDescent="0.35">
      <c r="A462" t="e">
        <f>LOOKUP(B462,Blad1!A:A,Blad1!D:D)</f>
        <v>#N/A</v>
      </c>
      <c r="C462" s="22"/>
      <c r="D462" s="26" t="s">
        <v>692</v>
      </c>
      <c r="E462" s="44"/>
      <c r="F462" s="45"/>
      <c r="G462" s="27" t="s">
        <v>685</v>
      </c>
      <c r="H462" s="64" t="s">
        <v>430</v>
      </c>
      <c r="I462" s="70"/>
      <c r="J462" s="79"/>
      <c r="K462" s="70"/>
      <c r="L462" s="136" t="s">
        <v>451</v>
      </c>
      <c r="M462" s="137"/>
      <c r="N462" s="52"/>
      <c r="O462" s="102"/>
      <c r="P462" s="14" t="s">
        <v>450</v>
      </c>
      <c r="Q462" s="106" t="s">
        <v>450</v>
      </c>
      <c r="R462" s="81"/>
    </row>
    <row r="463" spans="1:18" ht="15" x14ac:dyDescent="0.3">
      <c r="A463" t="str">
        <f>LOOKUP(B463,Blad1!A:A,Blad1!D:D)</f>
        <v>3386/3387 - Europe: gastronomie - Timbre de F3386/87</v>
      </c>
      <c r="B463">
        <f>B461+1</f>
        <v>228</v>
      </c>
      <c r="C463" s="38" t="s">
        <v>1136</v>
      </c>
      <c r="D463" s="11"/>
      <c r="E463" s="61"/>
      <c r="F463" s="20"/>
      <c r="G463" s="23"/>
      <c r="H463" s="65"/>
      <c r="I463" s="70"/>
      <c r="J463" s="79"/>
      <c r="K463" s="70"/>
      <c r="L463" s="104"/>
      <c r="M463" s="104"/>
      <c r="N463" s="12">
        <v>38444</v>
      </c>
      <c r="O463" s="102"/>
      <c r="P463" s="102"/>
      <c r="Q463" s="110"/>
      <c r="R463" s="81"/>
    </row>
    <row r="464" spans="1:18" ht="15" thickBot="1" x14ac:dyDescent="0.35">
      <c r="A464" t="e">
        <f>LOOKUP(B464,Blad1!A:A,Blad1!D:D)</f>
        <v>#N/A</v>
      </c>
      <c r="C464" s="22"/>
      <c r="D464" s="26" t="s">
        <v>693</v>
      </c>
      <c r="E464" s="44"/>
      <c r="F464" s="45"/>
      <c r="G464" s="27" t="s">
        <v>685</v>
      </c>
      <c r="H464" s="64" t="s">
        <v>430</v>
      </c>
      <c r="I464" s="70"/>
      <c r="J464" s="79"/>
      <c r="K464" s="70"/>
      <c r="L464" s="136" t="s">
        <v>451</v>
      </c>
      <c r="M464" s="137"/>
      <c r="N464" s="52"/>
      <c r="O464" s="102"/>
      <c r="P464" s="14" t="s">
        <v>450</v>
      </c>
      <c r="Q464" s="106" t="s">
        <v>450</v>
      </c>
      <c r="R464" s="81"/>
    </row>
    <row r="465" spans="1:18" ht="15" x14ac:dyDescent="0.3">
      <c r="A465" t="str">
        <f>LOOKUP(B465,Blad1!A:A,Blad1!D:D)</f>
        <v>3388 - Journée du timbre</v>
      </c>
      <c r="B465">
        <f>B463+1</f>
        <v>229</v>
      </c>
      <c r="C465" s="38" t="s">
        <v>1137</v>
      </c>
      <c r="D465" s="11"/>
      <c r="E465" s="61"/>
      <c r="F465" s="20"/>
      <c r="G465" s="23"/>
      <c r="H465" s="65"/>
      <c r="I465" s="70"/>
      <c r="J465" s="79"/>
      <c r="K465" s="70"/>
      <c r="L465" s="104"/>
      <c r="M465" s="104"/>
      <c r="N465" s="12">
        <v>38444</v>
      </c>
      <c r="O465" s="102"/>
      <c r="P465" s="102"/>
      <c r="Q465" s="110"/>
      <c r="R465" s="81"/>
    </row>
    <row r="466" spans="1:18" ht="15" thickBot="1" x14ac:dyDescent="0.35">
      <c r="A466" t="e">
        <f>LOOKUP(B466,Blad1!A:A,Blad1!D:D)</f>
        <v>#N/A</v>
      </c>
      <c r="C466" s="22"/>
      <c r="D466" s="26" t="s">
        <v>694</v>
      </c>
      <c r="E466" s="44"/>
      <c r="F466" s="45"/>
      <c r="G466" s="27" t="s">
        <v>685</v>
      </c>
      <c r="H466" s="64" t="s">
        <v>430</v>
      </c>
      <c r="I466" s="70"/>
      <c r="J466" s="79"/>
      <c r="K466" s="70"/>
      <c r="L466" s="136" t="s">
        <v>451</v>
      </c>
      <c r="M466" s="137"/>
      <c r="N466" s="52"/>
      <c r="O466" s="102"/>
      <c r="P466" s="14" t="s">
        <v>450</v>
      </c>
      <c r="Q466" s="106" t="s">
        <v>450</v>
      </c>
      <c r="R466" s="81"/>
    </row>
    <row r="467" spans="1:18" ht="15" x14ac:dyDescent="0.3">
      <c r="A467" t="str">
        <f>LOOKUP(B467,Blad1!A:A,Blad1!D:D)</f>
        <v>3389/3391 - Timbre normal de type "Oiseaux" - Timbres de V10-3389►V10-3391</v>
      </c>
      <c r="B467">
        <f>B465+1</f>
        <v>230</v>
      </c>
      <c r="C467" s="38" t="s">
        <v>1138</v>
      </c>
      <c r="D467" s="11"/>
      <c r="E467" s="61"/>
      <c r="F467" s="20"/>
      <c r="G467" s="23"/>
      <c r="H467" s="65"/>
      <c r="I467" s="70"/>
      <c r="J467" s="79"/>
      <c r="K467" s="70"/>
      <c r="L467" s="104"/>
      <c r="M467" s="104"/>
      <c r="N467" s="12">
        <v>38444</v>
      </c>
      <c r="O467" s="102"/>
      <c r="P467" s="102"/>
      <c r="Q467" s="110"/>
      <c r="R467" s="81"/>
    </row>
    <row r="468" spans="1:18" ht="15" thickBot="1" x14ac:dyDescent="0.35">
      <c r="A468" t="e">
        <f>LOOKUP(B468,Blad1!A:A,Blad1!D:D)</f>
        <v>#N/A</v>
      </c>
      <c r="C468" s="22"/>
      <c r="D468" s="26" t="s">
        <v>695</v>
      </c>
      <c r="E468" s="44"/>
      <c r="F468" s="45"/>
      <c r="G468" s="27" t="s">
        <v>685</v>
      </c>
      <c r="H468" s="64" t="s">
        <v>430</v>
      </c>
      <c r="I468" s="70"/>
      <c r="J468" s="79"/>
      <c r="K468" s="70"/>
      <c r="L468" s="136" t="s">
        <v>451</v>
      </c>
      <c r="M468" s="137"/>
      <c r="N468" s="52"/>
      <c r="O468" s="102"/>
      <c r="P468" s="14" t="s">
        <v>450</v>
      </c>
      <c r="Q468" s="106" t="s">
        <v>450</v>
      </c>
      <c r="R468" s="81"/>
    </row>
    <row r="469" spans="1:18" ht="15.6" thickBot="1" x14ac:dyDescent="0.35">
      <c r="A469" t="str">
        <f>LOOKUP(B469,Blad1!A:A,Blad1!D:D)</f>
        <v>3392/3394 - Guerre et Paix - Timbres de V10-3392►V10-3394</v>
      </c>
      <c r="B469">
        <f>B467+1</f>
        <v>231</v>
      </c>
      <c r="C469" s="38" t="s">
        <v>1139</v>
      </c>
      <c r="D469" s="11"/>
      <c r="E469" s="61"/>
      <c r="F469" s="20"/>
      <c r="G469" s="23"/>
      <c r="H469" s="65"/>
      <c r="I469" s="74" t="str">
        <f>IF(J469="◄","◄",IF(J469="ok","►",""))</f>
        <v>◄</v>
      </c>
      <c r="J469" s="75" t="str">
        <f>IF(J470&gt;0,"OK","◄")</f>
        <v>◄</v>
      </c>
      <c r="K469" s="76" t="str">
        <f>IF(AND(L469="◄",M469="►"),"◄?►",IF(L469="◄","◄",IF(M469="►","►","")))</f>
        <v>◄</v>
      </c>
      <c r="L469" s="42" t="str">
        <f>IF(L470&gt;0,"","◄")</f>
        <v>◄</v>
      </c>
      <c r="M469" s="43" t="str">
        <f>IF(M470,"►","")</f>
        <v/>
      </c>
      <c r="N469" s="12">
        <v>38479</v>
      </c>
      <c r="O469" s="100"/>
      <c r="P469" s="8" t="str">
        <f>IF(P470&gt;0,"◄","")</f>
        <v>◄</v>
      </c>
      <c r="Q469" s="101" t="str">
        <f>IF(AND(L470="",M470&gt;0),"?",IF(SUM(Q470:Q471)&gt;0,"►",""))</f>
        <v/>
      </c>
      <c r="R469" s="81"/>
    </row>
    <row r="470" spans="1:18" x14ac:dyDescent="0.3">
      <c r="A470" t="e">
        <f>LOOKUP(B470,Blad1!A:A,Blad1!D:D)</f>
        <v>#N/A</v>
      </c>
      <c r="C470" s="22"/>
      <c r="D470" s="26" t="s">
        <v>696</v>
      </c>
      <c r="E470" s="44"/>
      <c r="F470" s="45"/>
      <c r="G470" s="27" t="s">
        <v>691</v>
      </c>
      <c r="H470" s="64" t="s">
        <v>430</v>
      </c>
      <c r="I470" s="77" t="str">
        <f>IF(J470&gt;0,"ok","◄")</f>
        <v>◄</v>
      </c>
      <c r="J470" s="78"/>
      <c r="K470" s="77" t="str">
        <f>IF(AND(L470="",M470&gt;0),"?",IF(L470="","◄",IF(M470&gt;=1,"►","")))</f>
        <v>◄</v>
      </c>
      <c r="L470" s="33"/>
      <c r="M470" s="34"/>
      <c r="N470" s="2"/>
      <c r="O470" s="102"/>
      <c r="P470" s="10">
        <f>IF(L470&gt;0,"",IF(I470="zie voorgaande rij","voir▲",IF(I470="zie volgende rijen","zie▼",1)))</f>
        <v>1</v>
      </c>
      <c r="Q470" s="103" t="str">
        <f>IF(M470&gt;0,M470,IF(I470="zie voorgaande rij","voir▲",IF(I470="zie volgende rijen","zie▼","")))</f>
        <v/>
      </c>
      <c r="R470" s="81"/>
    </row>
    <row r="471" spans="1:18" ht="15" x14ac:dyDescent="0.3">
      <c r="A471" t="str">
        <f>LOOKUP(B471,Blad1!A:A,Blad1!D:D)</f>
        <v>3395 - Corée - Timbre de V10-3395</v>
      </c>
      <c r="B471">
        <f>B469+1</f>
        <v>232</v>
      </c>
      <c r="C471" s="38" t="s">
        <v>1140</v>
      </c>
      <c r="D471" s="11"/>
      <c r="E471" s="61"/>
      <c r="F471" s="20"/>
      <c r="G471" s="23"/>
      <c r="H471" s="65"/>
      <c r="I471" s="70"/>
      <c r="J471" s="89" t="str">
        <f>RIGHT(G470,13)</f>
        <v xml:space="preserve">N°. 3 / 2005 </v>
      </c>
      <c r="K471" s="70"/>
      <c r="L471" s="104"/>
      <c r="M471" s="104"/>
      <c r="N471" s="12">
        <v>38479</v>
      </c>
      <c r="O471" s="102"/>
      <c r="P471" s="102"/>
      <c r="Q471" s="110"/>
      <c r="R471" s="81"/>
    </row>
    <row r="472" spans="1:18" ht="15" thickBot="1" x14ac:dyDescent="0.35">
      <c r="A472" t="e">
        <f>LOOKUP(B472,Blad1!A:A,Blad1!D:D)</f>
        <v>#N/A</v>
      </c>
      <c r="C472" s="22"/>
      <c r="D472" s="26" t="s">
        <v>697</v>
      </c>
      <c r="E472" s="44"/>
      <c r="F472" s="45"/>
      <c r="G472" s="27" t="s">
        <v>691</v>
      </c>
      <c r="H472" s="64" t="s">
        <v>430</v>
      </c>
      <c r="I472" s="70"/>
      <c r="J472" s="79"/>
      <c r="K472" s="70"/>
      <c r="L472" s="136" t="s">
        <v>451</v>
      </c>
      <c r="M472" s="137"/>
      <c r="N472" s="52"/>
      <c r="O472" s="102"/>
      <c r="P472" s="14" t="s">
        <v>450</v>
      </c>
      <c r="Q472" s="106" t="s">
        <v>450</v>
      </c>
      <c r="R472" s="81"/>
    </row>
    <row r="473" spans="1:18" ht="15" x14ac:dyDescent="0.3">
      <c r="A473" t="str">
        <f>LOOKUP(B473,Blad1!A:A,Blad1!D:D)</f>
        <v>3396/3398 - Tourisme: horloges monumentales - Timbres de V10-3396►V10-3398</v>
      </c>
      <c r="B473">
        <f>B471+1</f>
        <v>233</v>
      </c>
      <c r="C473" s="38" t="s">
        <v>1141</v>
      </c>
      <c r="D473" s="11"/>
      <c r="E473" s="61"/>
      <c r="F473" s="20"/>
      <c r="G473" s="23"/>
      <c r="H473" s="65"/>
      <c r="I473" s="70"/>
      <c r="J473" s="79"/>
      <c r="K473" s="70"/>
      <c r="L473" s="104"/>
      <c r="M473" s="104"/>
      <c r="N473" s="12">
        <v>38479</v>
      </c>
      <c r="O473" s="102"/>
      <c r="P473" s="102"/>
      <c r="Q473" s="110"/>
      <c r="R473" s="81"/>
    </row>
    <row r="474" spans="1:18" ht="15" thickBot="1" x14ac:dyDescent="0.35">
      <c r="A474" t="e">
        <f>LOOKUP(B474,Blad1!A:A,Blad1!D:D)</f>
        <v>#N/A</v>
      </c>
      <c r="C474" s="22"/>
      <c r="D474" s="26" t="s">
        <v>698</v>
      </c>
      <c r="E474" s="44"/>
      <c r="F474" s="45"/>
      <c r="G474" s="27" t="s">
        <v>691</v>
      </c>
      <c r="H474" s="64" t="s">
        <v>430</v>
      </c>
      <c r="I474" s="70"/>
      <c r="J474" s="79"/>
      <c r="K474" s="70"/>
      <c r="L474" s="136" t="s">
        <v>451</v>
      </c>
      <c r="M474" s="137"/>
      <c r="N474" s="52"/>
      <c r="O474" s="102"/>
      <c r="P474" s="14" t="s">
        <v>450</v>
      </c>
      <c r="Q474" s="106" t="s">
        <v>450</v>
      </c>
      <c r="R474" s="81"/>
    </row>
    <row r="475" spans="1:18" ht="15" x14ac:dyDescent="0.3">
      <c r="A475" t="str">
        <f>LOOKUP(B475,Blad1!A:A,Blad1!D:D)</f>
        <v xml:space="preserve">3399/3400 - Timbres d'été: vacances! - Timbres de V10-3399 &amp; V10-3400
</v>
      </c>
      <c r="B475">
        <f>B473+1</f>
        <v>234</v>
      </c>
      <c r="C475" s="38" t="s">
        <v>1142</v>
      </c>
      <c r="D475" s="11"/>
      <c r="E475" s="61"/>
      <c r="F475" s="20"/>
      <c r="G475" s="23"/>
      <c r="H475" s="65"/>
      <c r="I475" s="70"/>
      <c r="J475" s="79"/>
      <c r="K475" s="70"/>
      <c r="L475" s="104"/>
      <c r="M475" s="104"/>
      <c r="N475" s="12">
        <v>38479</v>
      </c>
      <c r="O475" s="102"/>
      <c r="P475" s="102"/>
      <c r="Q475" s="110"/>
      <c r="R475" s="81"/>
    </row>
    <row r="476" spans="1:18" ht="15" thickBot="1" x14ac:dyDescent="0.35">
      <c r="A476" t="e">
        <f>LOOKUP(B476,Blad1!A:A,Blad1!D:D)</f>
        <v>#N/A</v>
      </c>
      <c r="C476" s="22"/>
      <c r="D476" s="26" t="s">
        <v>699</v>
      </c>
      <c r="E476" s="44"/>
      <c r="F476" s="45"/>
      <c r="G476" s="27" t="s">
        <v>691</v>
      </c>
      <c r="H476" s="64" t="s">
        <v>430</v>
      </c>
      <c r="I476" s="70"/>
      <c r="J476" s="79"/>
      <c r="K476" s="70"/>
      <c r="L476" s="136" t="s">
        <v>451</v>
      </c>
      <c r="M476" s="137"/>
      <c r="N476" s="52"/>
      <c r="O476" s="102"/>
      <c r="P476" s="14" t="s">
        <v>450</v>
      </c>
      <c r="Q476" s="106" t="s">
        <v>450</v>
      </c>
      <c r="R476" s="81"/>
    </row>
    <row r="477" spans="1:18" ht="30" customHeight="1" x14ac:dyDescent="0.3">
      <c r="A477" t="str">
        <f>LOOKUP(B477,Blad1!A:A,Blad1!D:D)</f>
        <v>3401 / 3403 - Timbres ordinaires : timbres d'occasion -  (sans dénomination de valeur pour B50: v=0,5€) - Carnets B50-B51</v>
      </c>
      <c r="B477">
        <f>B475+1</f>
        <v>235</v>
      </c>
      <c r="C477" s="138" t="s">
        <v>1143</v>
      </c>
      <c r="D477" s="139"/>
      <c r="E477" s="139"/>
      <c r="F477" s="139"/>
      <c r="G477" s="139"/>
      <c r="H477" s="57"/>
      <c r="I477" s="70"/>
      <c r="J477" s="79"/>
      <c r="K477" s="70"/>
      <c r="L477" s="104"/>
      <c r="M477" s="104"/>
      <c r="N477" s="12">
        <v>38479</v>
      </c>
      <c r="O477" s="102"/>
      <c r="P477" s="102"/>
      <c r="Q477" s="110"/>
      <c r="R477" s="81"/>
    </row>
    <row r="478" spans="1:18" ht="15" thickBot="1" x14ac:dyDescent="0.35">
      <c r="A478" t="e">
        <f>LOOKUP(B478,Blad1!A:A,Blad1!D:D)</f>
        <v>#N/A</v>
      </c>
      <c r="C478" s="22"/>
      <c r="D478" s="26" t="s">
        <v>700</v>
      </c>
      <c r="E478" s="44"/>
      <c r="F478" s="45"/>
      <c r="G478" s="27" t="s">
        <v>691</v>
      </c>
      <c r="H478" s="64" t="s">
        <v>430</v>
      </c>
      <c r="I478" s="70"/>
      <c r="J478" s="79"/>
      <c r="K478" s="70"/>
      <c r="L478" s="136" t="s">
        <v>451</v>
      </c>
      <c r="M478" s="137"/>
      <c r="N478" s="52"/>
      <c r="O478" s="102"/>
      <c r="P478" s="14" t="s">
        <v>450</v>
      </c>
      <c r="Q478" s="106" t="s">
        <v>450</v>
      </c>
      <c r="R478" s="81"/>
    </row>
    <row r="479" spans="1:18" ht="27.6" customHeight="1" x14ac:dyDescent="0.3">
      <c r="A479" t="str">
        <f>LOOKUP(B479,Blad1!A:A,Blad1!D:D)</f>
        <v>3406 - 10 timbres ordinaires auto-adhésifss : Tulipe Darwin hybride - (sans dénomination de valeur : v=0.70€) - Carnet B54</v>
      </c>
      <c r="B479">
        <f>B477+1</f>
        <v>236</v>
      </c>
      <c r="C479" s="138" t="s">
        <v>1144</v>
      </c>
      <c r="D479" s="139"/>
      <c r="E479" s="139"/>
      <c r="F479" s="139"/>
      <c r="G479" s="139"/>
      <c r="H479" s="57"/>
      <c r="I479" s="70"/>
      <c r="J479" s="79"/>
      <c r="K479" s="70"/>
      <c r="L479" s="104"/>
      <c r="M479" s="104"/>
      <c r="N479" s="12">
        <v>38479</v>
      </c>
      <c r="O479" s="102"/>
      <c r="P479" s="102"/>
      <c r="Q479" s="110"/>
      <c r="R479" s="81"/>
    </row>
    <row r="480" spans="1:18" ht="15" thickBot="1" x14ac:dyDescent="0.35">
      <c r="A480" t="e">
        <f>LOOKUP(B480,Blad1!A:A,Blad1!D:D)</f>
        <v>#N/A</v>
      </c>
      <c r="C480" s="22"/>
      <c r="D480" s="26" t="s">
        <v>701</v>
      </c>
      <c r="E480" s="44"/>
      <c r="F480" s="45"/>
      <c r="G480" s="27" t="s">
        <v>691</v>
      </c>
      <c r="H480" s="64" t="s">
        <v>430</v>
      </c>
      <c r="I480" s="70"/>
      <c r="J480" s="79"/>
      <c r="K480" s="70"/>
      <c r="L480" s="136" t="s">
        <v>451</v>
      </c>
      <c r="M480" s="137"/>
      <c r="N480" s="52"/>
      <c r="O480" s="102"/>
      <c r="P480" s="14" t="s">
        <v>450</v>
      </c>
      <c r="Q480" s="106" t="s">
        <v>450</v>
      </c>
      <c r="R480" s="81"/>
    </row>
    <row r="481" spans="1:18" ht="15.6" thickBot="1" x14ac:dyDescent="0.35">
      <c r="A481" t="str">
        <f>LOOKUP(B481,Blad1!A:A,Blad1!D:D)</f>
        <v xml:space="preserve">3407/3412 - International Sport Champions de Belgique - Judo en Belgique -   Timbres de bloc BL121 </v>
      </c>
      <c r="B481">
        <f>B479+1</f>
        <v>237</v>
      </c>
      <c r="C481" s="38" t="s">
        <v>1145</v>
      </c>
      <c r="D481" s="11"/>
      <c r="E481" s="61"/>
      <c r="F481" s="20"/>
      <c r="G481" s="23"/>
      <c r="H481" s="65"/>
      <c r="I481" s="74" t="str">
        <f>IF(J481="◄","◄",IF(J481="ok","►",""))</f>
        <v>◄</v>
      </c>
      <c r="J481" s="75" t="str">
        <f>IF(J482&gt;0,"OK","◄")</f>
        <v>◄</v>
      </c>
      <c r="K481" s="76" t="str">
        <f>IF(AND(L481="◄",M481="►"),"◄?►",IF(L481="◄","◄",IF(M481="►","►","")))</f>
        <v>◄</v>
      </c>
      <c r="L481" s="42" t="str">
        <f>IF(L482&gt;0,"","◄")</f>
        <v>◄</v>
      </c>
      <c r="M481" s="43" t="str">
        <f>IF(M482,"►","")</f>
        <v/>
      </c>
      <c r="N481" s="12">
        <v>38521</v>
      </c>
      <c r="O481" s="100"/>
      <c r="P481" s="8" t="str">
        <f>IF(P482&gt;0,"◄","")</f>
        <v>◄</v>
      </c>
      <c r="Q481" s="101" t="str">
        <f>IF(AND(L482="",M482&gt;0),"?",IF(SUM(Q482:Q483)&gt;0,"►",""))</f>
        <v/>
      </c>
      <c r="R481" s="81"/>
    </row>
    <row r="482" spans="1:18" x14ac:dyDescent="0.3">
      <c r="A482" t="e">
        <f>LOOKUP(B482,Blad1!A:A,Blad1!D:D)</f>
        <v>#N/A</v>
      </c>
      <c r="C482" s="22"/>
      <c r="D482" s="26" t="s">
        <v>702</v>
      </c>
      <c r="E482" s="44"/>
      <c r="F482" s="45"/>
      <c r="G482" s="27" t="s">
        <v>703</v>
      </c>
      <c r="H482" s="64" t="s">
        <v>430</v>
      </c>
      <c r="I482" s="77" t="str">
        <f>IF(J482&gt;0,"ok","◄")</f>
        <v>◄</v>
      </c>
      <c r="J482" s="78"/>
      <c r="K482" s="77" t="str">
        <f>IF(AND(L482="",M482&gt;0),"?",IF(L482="","◄",IF(M482&gt;=1,"►","")))</f>
        <v>◄</v>
      </c>
      <c r="L482" s="33"/>
      <c r="M482" s="34"/>
      <c r="N482" s="2"/>
      <c r="O482" s="102"/>
      <c r="P482" s="10">
        <f>IF(L482&gt;0,"",IF(I482="zie voorgaande rij","voir▲",IF(I482="zie volgende rijen","zie▼",1)))</f>
        <v>1</v>
      </c>
      <c r="Q482" s="103" t="str">
        <f>IF(M482&gt;0,M482,IF(I482="zie voorgaande rij","voir▲",IF(I482="zie volgende rijen","zie▼","")))</f>
        <v/>
      </c>
      <c r="R482" s="81"/>
    </row>
    <row r="483" spans="1:18" ht="15" x14ac:dyDescent="0.3">
      <c r="A483" t="str">
        <f>LOOKUP(B483,Blad1!A:A,Blad1!D:D)</f>
        <v xml:space="preserve">3413/3414 - Émission commun avec la Turquie - Timbres de V10-3413 &amp; V10-3414
</v>
      </c>
      <c r="B483">
        <f>B481+1</f>
        <v>238</v>
      </c>
      <c r="C483" s="38" t="s">
        <v>1146</v>
      </c>
      <c r="D483" s="11"/>
      <c r="E483" s="61"/>
      <c r="F483" s="20"/>
      <c r="G483" s="23"/>
      <c r="H483" s="65"/>
      <c r="I483" s="70"/>
      <c r="J483" s="89" t="str">
        <f>RIGHT(G482,13)</f>
        <v xml:space="preserve">N°. 4 / 2005 </v>
      </c>
      <c r="K483" s="70"/>
      <c r="L483" s="104"/>
      <c r="M483" s="104"/>
      <c r="N483" s="12">
        <v>38521</v>
      </c>
      <c r="O483" s="102"/>
      <c r="P483" s="102"/>
      <c r="Q483" s="110"/>
      <c r="R483" s="81"/>
    </row>
    <row r="484" spans="1:18" ht="15" thickBot="1" x14ac:dyDescent="0.35">
      <c r="A484" t="e">
        <f>LOOKUP(B484,Blad1!A:A,Blad1!D:D)</f>
        <v>#N/A</v>
      </c>
      <c r="C484" s="22"/>
      <c r="D484" s="26" t="s">
        <v>704</v>
      </c>
      <c r="E484" s="44"/>
      <c r="F484" s="45"/>
      <c r="G484" s="27" t="s">
        <v>705</v>
      </c>
      <c r="H484" s="64" t="s">
        <v>430</v>
      </c>
      <c r="I484" s="70"/>
      <c r="J484" s="79"/>
      <c r="K484" s="70"/>
      <c r="L484" s="136" t="s">
        <v>451</v>
      </c>
      <c r="M484" s="137"/>
      <c r="N484" s="52"/>
      <c r="O484" s="102"/>
      <c r="P484" s="14" t="s">
        <v>450</v>
      </c>
      <c r="Q484" s="106" t="s">
        <v>450</v>
      </c>
      <c r="R484" s="81"/>
    </row>
    <row r="485" spans="1:18" ht="15" x14ac:dyDescent="0.3">
      <c r="A485" t="str">
        <f>LOOKUP(B485,Blad1!A:A,Blad1!D:D)</f>
        <v xml:space="preserve">3415 - 75 années la radio - Timbre de V10-3415
</v>
      </c>
      <c r="B485">
        <f>B483+1</f>
        <v>239</v>
      </c>
      <c r="C485" s="38" t="s">
        <v>1147</v>
      </c>
      <c r="D485" s="11"/>
      <c r="E485" s="61"/>
      <c r="F485" s="20"/>
      <c r="G485" s="23"/>
      <c r="H485" s="65"/>
      <c r="I485" s="70"/>
      <c r="J485" s="79"/>
      <c r="K485" s="70"/>
      <c r="L485" s="104"/>
      <c r="M485" s="104"/>
      <c r="N485" s="12">
        <v>38521</v>
      </c>
      <c r="O485" s="102"/>
      <c r="P485" s="102"/>
      <c r="Q485" s="110"/>
      <c r="R485" s="81"/>
    </row>
    <row r="486" spans="1:18" ht="15" thickBot="1" x14ac:dyDescent="0.35">
      <c r="A486" t="e">
        <f>LOOKUP(B486,Blad1!A:A,Blad1!D:D)</f>
        <v>#N/A</v>
      </c>
      <c r="C486" s="22"/>
      <c r="D486" s="26" t="s">
        <v>706</v>
      </c>
      <c r="E486" s="44"/>
      <c r="F486" s="45"/>
      <c r="G486" s="27" t="s">
        <v>705</v>
      </c>
      <c r="H486" s="64" t="s">
        <v>430</v>
      </c>
      <c r="I486" s="70"/>
      <c r="J486" s="79"/>
      <c r="K486" s="70"/>
      <c r="L486" s="136" t="s">
        <v>451</v>
      </c>
      <c r="M486" s="137"/>
      <c r="N486" s="52"/>
      <c r="O486" s="102"/>
      <c r="P486" s="14" t="s">
        <v>450</v>
      </c>
      <c r="Q486" s="106" t="s">
        <v>450</v>
      </c>
      <c r="R486" s="81"/>
    </row>
    <row r="487" spans="1:18" ht="15" x14ac:dyDescent="0.3">
      <c r="A487" t="str">
        <f>LOOKUP(B487,Blad1!A:A,Blad1!D:D)</f>
        <v xml:space="preserve">3416/3417 - Nouvelle effigie de Sa Majesté le Roi Albert II - Timbres de V10-3416 &amp; V10-3417
</v>
      </c>
      <c r="B487">
        <f>B485+1</f>
        <v>240</v>
      </c>
      <c r="C487" s="38" t="s">
        <v>1148</v>
      </c>
      <c r="D487" s="11"/>
      <c r="E487" s="61"/>
      <c r="F487" s="20"/>
      <c r="G487" s="23"/>
      <c r="H487" s="65"/>
      <c r="I487" s="70"/>
      <c r="J487" s="79"/>
      <c r="K487" s="70"/>
      <c r="L487" s="104"/>
      <c r="M487" s="104"/>
      <c r="N487" s="12">
        <v>38554</v>
      </c>
      <c r="O487" s="102"/>
      <c r="P487" s="102"/>
      <c r="Q487" s="110"/>
      <c r="R487" s="81"/>
    </row>
    <row r="488" spans="1:18" ht="15" thickBot="1" x14ac:dyDescent="0.35">
      <c r="A488" t="e">
        <f>LOOKUP(B488,Blad1!A:A,Blad1!D:D)</f>
        <v>#N/A</v>
      </c>
      <c r="C488" s="22"/>
      <c r="D488" s="26" t="s">
        <v>707</v>
      </c>
      <c r="E488" s="44"/>
      <c r="F488" s="45"/>
      <c r="G488" s="27" t="s">
        <v>705</v>
      </c>
      <c r="H488" s="64" t="s">
        <v>430</v>
      </c>
      <c r="I488" s="70"/>
      <c r="J488" s="79"/>
      <c r="K488" s="70"/>
      <c r="L488" s="136" t="s">
        <v>451</v>
      </c>
      <c r="M488" s="137"/>
      <c r="N488" s="52"/>
      <c r="O488" s="102"/>
      <c r="P488" s="14" t="s">
        <v>450</v>
      </c>
      <c r="Q488" s="106" t="s">
        <v>450</v>
      </c>
      <c r="R488" s="81"/>
    </row>
    <row r="489" spans="1:18" ht="15" x14ac:dyDescent="0.3">
      <c r="A489" t="str">
        <f>LOOKUP(B489,Blad1!A:A,Blad1!D:D)</f>
        <v>3418 - Belgique 175 années. (Timbres de feuille de présentation 3418PM)</v>
      </c>
      <c r="B489">
        <f>B487+1</f>
        <v>241</v>
      </c>
      <c r="C489" s="38" t="s">
        <v>1149</v>
      </c>
      <c r="D489" s="11"/>
      <c r="E489" s="61"/>
      <c r="F489" s="20"/>
      <c r="G489" s="23"/>
      <c r="H489" s="65"/>
      <c r="I489" s="70"/>
      <c r="J489" s="79"/>
      <c r="K489" s="70"/>
      <c r="L489" s="104"/>
      <c r="M489" s="104"/>
      <c r="N489" s="12" t="s">
        <v>205</v>
      </c>
      <c r="O489" s="102"/>
      <c r="P489" s="102"/>
      <c r="Q489" s="110"/>
      <c r="R489" s="81"/>
    </row>
    <row r="490" spans="1:18" ht="15" thickBot="1" x14ac:dyDescent="0.35">
      <c r="A490" t="e">
        <f>LOOKUP(B490,Blad1!A:A,Blad1!D:D)</f>
        <v>#N/A</v>
      </c>
      <c r="C490" s="22"/>
      <c r="D490" s="26" t="s">
        <v>708</v>
      </c>
      <c r="E490" s="44"/>
      <c r="F490" s="45"/>
      <c r="G490" s="27" t="s">
        <v>709</v>
      </c>
      <c r="H490" s="64" t="s">
        <v>430</v>
      </c>
      <c r="I490" s="70"/>
      <c r="J490" s="79"/>
      <c r="K490" s="70"/>
      <c r="L490" s="136" t="s">
        <v>451</v>
      </c>
      <c r="M490" s="137"/>
      <c r="N490" s="52"/>
      <c r="O490" s="102"/>
      <c r="P490" s="14" t="s">
        <v>450</v>
      </c>
      <c r="Q490" s="106" t="s">
        <v>450</v>
      </c>
      <c r="R490" s="81"/>
    </row>
    <row r="491" spans="1:18" ht="15" x14ac:dyDescent="0.3">
      <c r="A491" t="str">
        <f>LOOKUP(B491,Blad1!A:A,Blad1!D:D)</f>
        <v>3419/3424 - Nature - Timbres de bloc BL122 - auto-adhésif</v>
      </c>
      <c r="B491">
        <f>B489+1</f>
        <v>242</v>
      </c>
      <c r="C491" s="38" t="s">
        <v>1150</v>
      </c>
      <c r="D491" s="11"/>
      <c r="E491" s="61"/>
      <c r="F491" s="20"/>
      <c r="G491" s="23"/>
      <c r="H491" s="65"/>
      <c r="I491" s="70"/>
      <c r="J491" s="79"/>
      <c r="K491" s="70"/>
      <c r="L491" s="104"/>
      <c r="M491" s="104"/>
      <c r="N491" s="12">
        <v>38558</v>
      </c>
      <c r="O491" s="102"/>
      <c r="P491" s="102"/>
      <c r="Q491" s="110"/>
      <c r="R491" s="81"/>
    </row>
    <row r="492" spans="1:18" ht="15" thickBot="1" x14ac:dyDescent="0.35">
      <c r="A492" t="e">
        <f>LOOKUP(B492,Blad1!A:A,Blad1!D:D)</f>
        <v>#N/A</v>
      </c>
      <c r="C492" s="22"/>
      <c r="D492" s="26" t="s">
        <v>710</v>
      </c>
      <c r="E492" s="44"/>
      <c r="F492" s="45"/>
      <c r="G492" s="27" t="s">
        <v>705</v>
      </c>
      <c r="H492" s="64" t="s">
        <v>430</v>
      </c>
      <c r="I492" s="70"/>
      <c r="J492" s="79"/>
      <c r="K492" s="70"/>
      <c r="L492" s="136" t="s">
        <v>451</v>
      </c>
      <c r="M492" s="137"/>
      <c r="N492" s="52"/>
      <c r="O492" s="102"/>
      <c r="P492" s="14" t="s">
        <v>450</v>
      </c>
      <c r="Q492" s="106" t="s">
        <v>450</v>
      </c>
      <c r="R492" s="81"/>
    </row>
    <row r="493" spans="1:18" ht="15.6" thickBot="1" x14ac:dyDescent="0.35">
      <c r="A493" t="str">
        <f>LOOKUP(B493,Blad1!A:A,Blad1!D:D)</f>
        <v xml:space="preserve">3425 - Le sanctuaire de Notre-Dame à Tournai. - Timbre de V10-3425
</v>
      </c>
      <c r="B493">
        <f>B491+1</f>
        <v>243</v>
      </c>
      <c r="C493" s="38" t="s">
        <v>1151</v>
      </c>
      <c r="D493" s="11"/>
      <c r="E493" s="61"/>
      <c r="F493" s="20"/>
      <c r="G493" s="23"/>
      <c r="H493" s="65"/>
      <c r="I493" s="74" t="str">
        <f>IF(J493="◄","◄",IF(J493="ok","►",""))</f>
        <v>◄</v>
      </c>
      <c r="J493" s="75" t="str">
        <f>IF(J494&gt;0,"OK","◄")</f>
        <v>◄</v>
      </c>
      <c r="K493" s="76" t="str">
        <f>IF(AND(L493="◄",M493="►"),"◄?►",IF(L493="◄","◄",IF(M493="►","►","")))</f>
        <v>◄</v>
      </c>
      <c r="L493" s="42" t="str">
        <f>IF(L494&gt;0,"","◄")</f>
        <v>◄</v>
      </c>
      <c r="M493" s="43" t="str">
        <f>IF(M494,"►","")</f>
        <v/>
      </c>
      <c r="N493" s="12">
        <v>38605</v>
      </c>
      <c r="O493" s="100"/>
      <c r="P493" s="8" t="str">
        <f>IF(P494&gt;0,"◄","")</f>
        <v>◄</v>
      </c>
      <c r="Q493" s="101" t="str">
        <f>IF(AND(L494="",M494&gt;0),"?",IF(SUM(Q494:Q495)&gt;0,"►",""))</f>
        <v/>
      </c>
      <c r="R493" s="81"/>
    </row>
    <row r="494" spans="1:18" x14ac:dyDescent="0.3">
      <c r="A494" t="e">
        <f>LOOKUP(B494,Blad1!A:A,Blad1!D:D)</f>
        <v>#N/A</v>
      </c>
      <c r="C494" s="22"/>
      <c r="D494" s="26" t="s">
        <v>711</v>
      </c>
      <c r="E494" s="44"/>
      <c r="F494" s="45"/>
      <c r="G494" s="27" t="s">
        <v>712</v>
      </c>
      <c r="H494" s="64" t="s">
        <v>430</v>
      </c>
      <c r="I494" s="77" t="str">
        <f>IF(J494&gt;0,"ok","◄")</f>
        <v>◄</v>
      </c>
      <c r="J494" s="78"/>
      <c r="K494" s="77" t="str">
        <f>IF(AND(L494="",M494&gt;0),"?",IF(L494="","◄",IF(M494&gt;=1,"►","")))</f>
        <v>◄</v>
      </c>
      <c r="L494" s="33"/>
      <c r="M494" s="34"/>
      <c r="N494" s="2"/>
      <c r="O494" s="102"/>
      <c r="P494" s="10">
        <f>IF(L494&gt;0,"",IF(I494="zie voorgaande rij","voir▲",IF(I494="zie volgende rijen","zie▼",1)))</f>
        <v>1</v>
      </c>
      <c r="Q494" s="103" t="str">
        <f>IF(M494&gt;0,M494,IF(I494="zie voorgaande rij","voir▲",IF(I494="zie volgende rijen","zie▼","")))</f>
        <v/>
      </c>
      <c r="R494" s="81"/>
    </row>
    <row r="495" spans="1:18" ht="15" x14ac:dyDescent="0.3">
      <c r="A495" t="str">
        <f>LOOKUP(B495,Blad1!A:A,Blad1!D:D)</f>
        <v xml:space="preserve">3426/3429 - Émission commun avec Singapour - Timbres de V10-3426►V10-3429.
</v>
      </c>
      <c r="B495">
        <f>B493+1</f>
        <v>244</v>
      </c>
      <c r="C495" s="38" t="s">
        <v>1152</v>
      </c>
      <c r="D495" s="11"/>
      <c r="E495" s="61"/>
      <c r="F495" s="20"/>
      <c r="G495" s="23"/>
      <c r="H495" s="65"/>
      <c r="I495" s="70"/>
      <c r="J495" s="89" t="str">
        <f>RIGHT(G494,13)</f>
        <v xml:space="preserve">N°. 5 / 2005 </v>
      </c>
      <c r="K495" s="70"/>
      <c r="L495" s="104"/>
      <c r="M495" s="104"/>
      <c r="N495" s="12">
        <v>38605</v>
      </c>
      <c r="O495" s="102"/>
      <c r="P495" s="102"/>
      <c r="Q495" s="110"/>
      <c r="R495" s="81"/>
    </row>
    <row r="496" spans="1:18" ht="15" thickBot="1" x14ac:dyDescent="0.35">
      <c r="A496" t="e">
        <f>LOOKUP(B496,Blad1!A:A,Blad1!D:D)</f>
        <v>#N/A</v>
      </c>
      <c r="C496" s="22"/>
      <c r="D496" s="26" t="s">
        <v>713</v>
      </c>
      <c r="E496" s="44"/>
      <c r="F496" s="45"/>
      <c r="G496" s="27" t="s">
        <v>712</v>
      </c>
      <c r="H496" s="64" t="s">
        <v>430</v>
      </c>
      <c r="I496" s="70"/>
      <c r="J496" s="79"/>
      <c r="K496" s="70"/>
      <c r="L496" s="136" t="s">
        <v>451</v>
      </c>
      <c r="M496" s="137"/>
      <c r="N496" s="52"/>
      <c r="O496" s="102"/>
      <c r="P496" s="14" t="s">
        <v>450</v>
      </c>
      <c r="Q496" s="106" t="s">
        <v>450</v>
      </c>
      <c r="R496" s="81"/>
    </row>
    <row r="497" spans="1:18" ht="15" x14ac:dyDescent="0.3">
      <c r="A497" t="str">
        <f>LOOKUP(B497,Blad1!A:A,Blad1!D:D)</f>
        <v>3430/3431 - Europalia: Russie - Timbres de V10-3430 &amp; V10-3431</v>
      </c>
      <c r="B497">
        <f>B495+1</f>
        <v>245</v>
      </c>
      <c r="C497" s="38" t="s">
        <v>1153</v>
      </c>
      <c r="D497" s="11"/>
      <c r="E497" s="61"/>
      <c r="F497" s="20"/>
      <c r="G497" s="23"/>
      <c r="H497" s="65"/>
      <c r="I497" s="70"/>
      <c r="J497" s="79"/>
      <c r="K497" s="70"/>
      <c r="L497" s="104"/>
      <c r="M497" s="104"/>
      <c r="N497" s="12">
        <v>38605</v>
      </c>
      <c r="O497" s="102"/>
      <c r="P497" s="102"/>
      <c r="Q497" s="110"/>
      <c r="R497" s="81"/>
    </row>
    <row r="498" spans="1:18" ht="15" thickBot="1" x14ac:dyDescent="0.35">
      <c r="A498" t="e">
        <f>LOOKUP(B498,Blad1!A:A,Blad1!D:D)</f>
        <v>#N/A</v>
      </c>
      <c r="C498" s="22"/>
      <c r="D498" s="26" t="s">
        <v>714</v>
      </c>
      <c r="E498" s="44"/>
      <c r="F498" s="45"/>
      <c r="G498" s="27" t="s">
        <v>712</v>
      </c>
      <c r="H498" s="64" t="s">
        <v>430</v>
      </c>
      <c r="I498" s="70"/>
      <c r="J498" s="79"/>
      <c r="K498" s="70"/>
      <c r="L498" s="136" t="s">
        <v>451</v>
      </c>
      <c r="M498" s="137"/>
      <c r="N498" s="52"/>
      <c r="O498" s="102"/>
      <c r="P498" s="14" t="s">
        <v>450</v>
      </c>
      <c r="Q498" s="106" t="s">
        <v>450</v>
      </c>
      <c r="R498" s="81"/>
    </row>
    <row r="499" spans="1:18" ht="15" x14ac:dyDescent="0.3">
      <c r="A499" t="str">
        <f>LOOKUP(B499,Blad1!A:A,Blad1!D:D)</f>
        <v>3432 - Dix timbres auto adhésifs « Chrysanthème ». -  (sans indication de valeur : v= 0,50 €) - Carnet B55</v>
      </c>
      <c r="B499">
        <f>B497+1</f>
        <v>246</v>
      </c>
      <c r="C499" s="38" t="s">
        <v>1154</v>
      </c>
      <c r="D499" s="11"/>
      <c r="E499" s="61"/>
      <c r="F499" s="20"/>
      <c r="G499" s="23"/>
      <c r="H499" s="65"/>
      <c r="I499" s="70"/>
      <c r="J499" s="79"/>
      <c r="K499" s="70"/>
      <c r="L499" s="104"/>
      <c r="M499" s="104"/>
      <c r="N499" s="12">
        <v>38605</v>
      </c>
      <c r="O499" s="102"/>
      <c r="P499" s="102"/>
      <c r="Q499" s="110"/>
      <c r="R499" s="81"/>
    </row>
    <row r="500" spans="1:18" ht="15" thickBot="1" x14ac:dyDescent="0.35">
      <c r="A500" t="e">
        <f>LOOKUP(B500,Blad1!A:A,Blad1!D:D)</f>
        <v>#N/A</v>
      </c>
      <c r="C500" s="22"/>
      <c r="D500" s="26" t="s">
        <v>715</v>
      </c>
      <c r="E500" s="44"/>
      <c r="F500" s="45"/>
      <c r="G500" s="27" t="s">
        <v>712</v>
      </c>
      <c r="H500" s="64" t="s">
        <v>430</v>
      </c>
      <c r="I500" s="70"/>
      <c r="J500" s="79"/>
      <c r="K500" s="70"/>
      <c r="L500" s="136" t="s">
        <v>451</v>
      </c>
      <c r="M500" s="137"/>
      <c r="N500" s="52"/>
      <c r="O500" s="102"/>
      <c r="P500" s="14" t="s">
        <v>450</v>
      </c>
      <c r="Q500" s="106" t="s">
        <v>450</v>
      </c>
      <c r="R500" s="81"/>
    </row>
    <row r="501" spans="1:18" ht="15" x14ac:dyDescent="0.3">
      <c r="A501" t="str">
        <f>LOOKUP(B501,Blad1!A:A,Blad1!D:D)</f>
        <v>3433/3438 - Astérix et les Belges - Timbres de bloc BL123</v>
      </c>
      <c r="B501">
        <f>B499+1</f>
        <v>247</v>
      </c>
      <c r="C501" s="38" t="s">
        <v>1155</v>
      </c>
      <c r="D501" s="11"/>
      <c r="E501" s="61"/>
      <c r="F501" s="20"/>
      <c r="G501" s="23"/>
      <c r="H501" s="65"/>
      <c r="I501" s="70"/>
      <c r="J501" s="79"/>
      <c r="K501" s="70"/>
      <c r="L501" s="104"/>
      <c r="M501" s="104"/>
      <c r="N501" s="12">
        <v>38619</v>
      </c>
      <c r="O501" s="102"/>
      <c r="P501" s="102"/>
      <c r="Q501" s="110"/>
      <c r="R501" s="81"/>
    </row>
    <row r="502" spans="1:18" ht="15" thickBot="1" x14ac:dyDescent="0.35">
      <c r="A502" t="e">
        <f>LOOKUP(B502,Blad1!A:A,Blad1!D:D)</f>
        <v>#N/A</v>
      </c>
      <c r="C502" s="22"/>
      <c r="D502" s="26" t="s">
        <v>716</v>
      </c>
      <c r="E502" s="44"/>
      <c r="F502" s="45"/>
      <c r="G502" s="27" t="s">
        <v>712</v>
      </c>
      <c r="H502" s="64" t="s">
        <v>430</v>
      </c>
      <c r="I502" s="70"/>
      <c r="J502" s="79"/>
      <c r="K502" s="70"/>
      <c r="L502" s="136" t="s">
        <v>451</v>
      </c>
      <c r="M502" s="137"/>
      <c r="N502" s="52"/>
      <c r="O502" s="102"/>
      <c r="P502" s="14" t="s">
        <v>450</v>
      </c>
      <c r="Q502" s="106" t="s">
        <v>450</v>
      </c>
      <c r="R502" s="81"/>
    </row>
    <row r="503" spans="1:18" ht="15" x14ac:dyDescent="0.3">
      <c r="A503" t="str">
        <f>LOOKUP(B503,Blad1!A:A,Blad1!D:D)</f>
        <v>3439/3448 - This is Belgium: Art en Belgique - Timbres de bloc BL124</v>
      </c>
      <c r="B503">
        <f>B501+1</f>
        <v>248</v>
      </c>
      <c r="C503" s="38" t="s">
        <v>1156</v>
      </c>
      <c r="D503" s="11"/>
      <c r="E503" s="61"/>
      <c r="F503" s="20"/>
      <c r="G503" s="24"/>
      <c r="H503" s="66"/>
      <c r="I503" s="70"/>
      <c r="J503" s="79"/>
      <c r="K503" s="70"/>
      <c r="L503" s="104"/>
      <c r="M503" s="104"/>
      <c r="N503" s="12">
        <v>38633</v>
      </c>
      <c r="O503" s="102"/>
      <c r="P503" s="102"/>
      <c r="Q503" s="110"/>
      <c r="R503" s="81"/>
    </row>
    <row r="504" spans="1:18" ht="15" thickBot="1" x14ac:dyDescent="0.35">
      <c r="A504" t="e">
        <f>LOOKUP(B504,Blad1!A:A,Blad1!D:D)</f>
        <v>#N/A</v>
      </c>
      <c r="C504" s="22"/>
      <c r="D504" s="26" t="s">
        <v>717</v>
      </c>
      <c r="E504" s="44"/>
      <c r="F504" s="45"/>
      <c r="G504" s="27" t="s">
        <v>712</v>
      </c>
      <c r="H504" s="64" t="s">
        <v>430</v>
      </c>
      <c r="I504" s="70"/>
      <c r="J504" s="79"/>
      <c r="K504" s="70"/>
      <c r="L504" s="136" t="s">
        <v>451</v>
      </c>
      <c r="M504" s="137"/>
      <c r="N504" s="52"/>
      <c r="O504" s="102"/>
      <c r="P504" s="14" t="s">
        <v>450</v>
      </c>
      <c r="Q504" s="106" t="s">
        <v>450</v>
      </c>
      <c r="R504" s="81"/>
    </row>
    <row r="505" spans="1:18" ht="15" x14ac:dyDescent="0.3">
      <c r="A505" t="str">
        <f>LOOKUP(B505,Blad1!A:A,Blad1!D:D)</f>
        <v>3439/3448 - This is Belgium: Art en Belgique -  bloc BL124</v>
      </c>
      <c r="B505">
        <f>B503+1</f>
        <v>249</v>
      </c>
      <c r="C505" s="38" t="s">
        <v>1346</v>
      </c>
      <c r="D505" s="11"/>
      <c r="E505" s="61"/>
      <c r="F505" s="20"/>
      <c r="G505" s="25"/>
      <c r="H505" s="67"/>
      <c r="I505" s="70"/>
      <c r="J505" s="79"/>
      <c r="K505" s="70"/>
      <c r="L505" s="104"/>
      <c r="M505" s="104"/>
      <c r="N505" s="12">
        <v>38633</v>
      </c>
      <c r="O505" s="102"/>
      <c r="P505" s="102"/>
      <c r="Q505" s="110"/>
      <c r="R505" s="81"/>
    </row>
    <row r="506" spans="1:18" ht="15" thickBot="1" x14ac:dyDescent="0.35">
      <c r="A506" t="e">
        <f>LOOKUP(B506,Blad1!A:A,Blad1!D:D)</f>
        <v>#N/A</v>
      </c>
      <c r="C506" s="22"/>
      <c r="D506" s="26" t="s">
        <v>717</v>
      </c>
      <c r="E506" s="44"/>
      <c r="F506" s="45"/>
      <c r="G506" s="27" t="s">
        <v>712</v>
      </c>
      <c r="H506" s="64" t="s">
        <v>430</v>
      </c>
      <c r="I506" s="70"/>
      <c r="J506" s="79"/>
      <c r="K506" s="70"/>
      <c r="L506" s="136" t="s">
        <v>451</v>
      </c>
      <c r="M506" s="137"/>
      <c r="N506" s="52"/>
      <c r="O506" s="102"/>
      <c r="P506" s="14" t="s">
        <v>450</v>
      </c>
      <c r="Q506" s="106" t="s">
        <v>450</v>
      </c>
      <c r="R506" s="81"/>
    </row>
    <row r="507" spans="1:18" ht="15" x14ac:dyDescent="0.3">
      <c r="A507" t="str">
        <f>LOOKUP(B507,Blad1!A:A,Blad1!D:D)</f>
        <v>3449/3453 - Contes: 200 ans de HC Andersen - Timbres de bloc BL125</v>
      </c>
      <c r="B507">
        <f>B505+1</f>
        <v>250</v>
      </c>
      <c r="C507" s="38" t="s">
        <v>1157</v>
      </c>
      <c r="D507" s="11"/>
      <c r="E507" s="61"/>
      <c r="F507" s="20"/>
      <c r="G507" s="25"/>
      <c r="H507" s="67"/>
      <c r="I507" s="70"/>
      <c r="J507" s="79"/>
      <c r="K507" s="70"/>
      <c r="L507" s="104"/>
      <c r="M507" s="104"/>
      <c r="N507" s="12">
        <v>38633</v>
      </c>
      <c r="O507" s="102"/>
      <c r="P507" s="102"/>
      <c r="Q507" s="110"/>
      <c r="R507" s="81"/>
    </row>
    <row r="508" spans="1:18" ht="15" thickBot="1" x14ac:dyDescent="0.35">
      <c r="A508" t="e">
        <f>LOOKUP(B508,Blad1!A:A,Blad1!D:D)</f>
        <v>#N/A</v>
      </c>
      <c r="C508" s="22"/>
      <c r="D508" s="26" t="s">
        <v>718</v>
      </c>
      <c r="E508" s="44"/>
      <c r="F508" s="45"/>
      <c r="G508" s="27" t="s">
        <v>712</v>
      </c>
      <c r="H508" s="64" t="s">
        <v>430</v>
      </c>
      <c r="I508" s="70"/>
      <c r="J508" s="79"/>
      <c r="K508" s="70"/>
      <c r="L508" s="136" t="s">
        <v>451</v>
      </c>
      <c r="M508" s="137"/>
      <c r="N508" s="52"/>
      <c r="O508" s="102"/>
      <c r="P508" s="14" t="s">
        <v>450</v>
      </c>
      <c r="Q508" s="106" t="s">
        <v>450</v>
      </c>
      <c r="R508" s="81"/>
    </row>
    <row r="509" spans="1:18" ht="15" x14ac:dyDescent="0.3">
      <c r="A509" t="str">
        <f>LOOKUP(B509,Blad1!A:A,Blad1!D:D)</f>
        <v>3454/3458 - Contes: 200 ans de HC Andersen - Carnet B56</v>
      </c>
      <c r="B509">
        <f>B507+1</f>
        <v>251</v>
      </c>
      <c r="C509" s="38" t="s">
        <v>1158</v>
      </c>
      <c r="D509" s="11"/>
      <c r="E509" s="61"/>
      <c r="F509" s="20"/>
      <c r="G509" s="25"/>
      <c r="H509" s="67"/>
      <c r="I509" s="70"/>
      <c r="J509" s="79"/>
      <c r="K509" s="70"/>
      <c r="L509" s="104"/>
      <c r="M509" s="104"/>
      <c r="N509" s="12">
        <v>38633</v>
      </c>
      <c r="O509" s="102"/>
      <c r="P509" s="102"/>
      <c r="Q509" s="110"/>
      <c r="R509" s="81"/>
    </row>
    <row r="510" spans="1:18" ht="15" thickBot="1" x14ac:dyDescent="0.35">
      <c r="A510" t="e">
        <f>LOOKUP(B510,Blad1!A:A,Blad1!D:D)</f>
        <v>#N/A</v>
      </c>
      <c r="C510" s="22"/>
      <c r="D510" s="26" t="s">
        <v>719</v>
      </c>
      <c r="E510" s="44"/>
      <c r="F510" s="45"/>
      <c r="G510" s="27" t="s">
        <v>712</v>
      </c>
      <c r="H510" s="64" t="s">
        <v>430</v>
      </c>
      <c r="I510" s="70"/>
      <c r="J510" s="79"/>
      <c r="K510" s="70"/>
      <c r="L510" s="136" t="s">
        <v>451</v>
      </c>
      <c r="M510" s="137"/>
      <c r="N510" s="52"/>
      <c r="O510" s="102"/>
      <c r="P510" s="14" t="s">
        <v>450</v>
      </c>
      <c r="Q510" s="106" t="s">
        <v>450</v>
      </c>
      <c r="R510" s="81"/>
    </row>
    <row r="511" spans="1:18" ht="15" x14ac:dyDescent="0.3">
      <c r="A511" t="str">
        <f>LOOKUP(B511,Blad1!A:A,Blad1!D:D)</f>
        <v>3459/3463 - Musique: harmonies et fanfares - Timbres de carnet B57</v>
      </c>
      <c r="B511">
        <f>B509+1</f>
        <v>252</v>
      </c>
      <c r="C511" s="38" t="s">
        <v>1159</v>
      </c>
      <c r="D511" s="11"/>
      <c r="E511" s="61"/>
      <c r="F511" s="20"/>
      <c r="G511" s="25"/>
      <c r="H511" s="67"/>
      <c r="I511" s="70"/>
      <c r="J511" s="79"/>
      <c r="K511" s="70"/>
      <c r="L511" s="104"/>
      <c r="M511" s="104"/>
      <c r="N511" s="12">
        <v>38654</v>
      </c>
      <c r="O511" s="102"/>
      <c r="P511" s="102"/>
      <c r="Q511" s="110"/>
      <c r="R511" s="81"/>
    </row>
    <row r="512" spans="1:18" ht="15" thickBot="1" x14ac:dyDescent="0.35">
      <c r="A512" t="e">
        <f>LOOKUP(B512,Blad1!A:A,Blad1!D:D)</f>
        <v>#N/A</v>
      </c>
      <c r="C512" s="22"/>
      <c r="D512" s="26" t="s">
        <v>720</v>
      </c>
      <c r="E512" s="44"/>
      <c r="F512" s="45"/>
      <c r="G512" s="27" t="s">
        <v>721</v>
      </c>
      <c r="H512" s="64" t="s">
        <v>430</v>
      </c>
      <c r="I512" s="70"/>
      <c r="J512" s="79"/>
      <c r="K512" s="70"/>
      <c r="L512" s="136" t="s">
        <v>451</v>
      </c>
      <c r="M512" s="137"/>
      <c r="N512" s="52"/>
      <c r="O512" s="102"/>
      <c r="P512" s="14" t="s">
        <v>450</v>
      </c>
      <c r="Q512" s="106" t="s">
        <v>450</v>
      </c>
      <c r="R512" s="81"/>
    </row>
    <row r="513" spans="1:18" ht="15.6" thickBot="1" x14ac:dyDescent="0.35">
      <c r="A513" t="str">
        <f>LOOKUP(B513,Blad1!A:A,Blad1!D:D)</f>
        <v>3464/3465 - Littérature populaire - Timbres de F3464/65</v>
      </c>
      <c r="B513">
        <f>B511+1</f>
        <v>253</v>
      </c>
      <c r="C513" s="38" t="s">
        <v>1160</v>
      </c>
      <c r="D513" s="11"/>
      <c r="E513" s="61"/>
      <c r="F513" s="20"/>
      <c r="G513" s="25"/>
      <c r="H513" s="67"/>
      <c r="I513" s="74" t="str">
        <f>IF(J513="◄","◄",IF(J513="ok","►",""))</f>
        <v>◄</v>
      </c>
      <c r="J513" s="75" t="str">
        <f>IF(J514&gt;0,"OK","◄")</f>
        <v>◄</v>
      </c>
      <c r="K513" s="76" t="str">
        <f>IF(AND(L513="◄",M513="►"),"◄?►",IF(L513="◄","◄",IF(M513="►","►","")))</f>
        <v>◄</v>
      </c>
      <c r="L513" s="42" t="str">
        <f>IF(L514&gt;0,"","◄")</f>
        <v>◄</v>
      </c>
      <c r="M513" s="43" t="str">
        <f>IF(M514,"►","")</f>
        <v/>
      </c>
      <c r="N513" s="12">
        <v>38654</v>
      </c>
      <c r="O513" s="100"/>
      <c r="P513" s="8" t="str">
        <f>IF(P514&gt;0,"◄","")</f>
        <v>◄</v>
      </c>
      <c r="Q513" s="101" t="str">
        <f>IF(AND(L514="",M514&gt;0),"?",IF(SUM(Q514:Q515)&gt;0,"►",""))</f>
        <v/>
      </c>
      <c r="R513" s="81"/>
    </row>
    <row r="514" spans="1:18" ht="14.4" customHeight="1" x14ac:dyDescent="0.3">
      <c r="A514" t="e">
        <f>LOOKUP(B514,Blad1!A:A,Blad1!D:D)</f>
        <v>#N/A</v>
      </c>
      <c r="C514" s="22"/>
      <c r="D514" s="26" t="s">
        <v>722</v>
      </c>
      <c r="E514" s="44"/>
      <c r="F514" s="45"/>
      <c r="G514" s="27" t="s">
        <v>723</v>
      </c>
      <c r="H514" s="64" t="s">
        <v>430</v>
      </c>
      <c r="I514" s="77" t="str">
        <f>IF(J514&gt;0,"ok","◄")</f>
        <v>◄</v>
      </c>
      <c r="J514" s="78"/>
      <c r="K514" s="77" t="str">
        <f>IF(AND(L514="",M514&gt;0),"?",IF(L514="","◄",IF(M514&gt;=1,"►","")))</f>
        <v>◄</v>
      </c>
      <c r="L514" s="33"/>
      <c r="M514" s="34"/>
      <c r="N514" s="2"/>
      <c r="O514" s="102"/>
      <c r="P514" s="10">
        <f>IF(L514&gt;0,"",IF(I514="zie voorgaande rij","voir▲",IF(I514="zie volgende rijen","zie▼",1)))</f>
        <v>1</v>
      </c>
      <c r="Q514" s="103" t="str">
        <f>IF(M514&gt;0,M514,IF(I514="zie voorgaande rij","voir▲",IF(I514="zie volgende rijen","zie▼","")))</f>
        <v/>
      </c>
      <c r="R514" s="81"/>
    </row>
    <row r="515" spans="1:18" ht="15" customHeight="1" x14ac:dyDescent="0.3">
      <c r="A515" t="str">
        <f>LOOKUP(B515,Blad1!A:A,Blad1!D:D)</f>
        <v xml:space="preserve">3466 - Noël et Nouvel An avec "Meilleurs Voeux" - Timbre de V10-3466
</v>
      </c>
      <c r="B515">
        <f>B513+1</f>
        <v>254</v>
      </c>
      <c r="C515" s="38" t="s">
        <v>1161</v>
      </c>
      <c r="D515" s="11"/>
      <c r="E515" s="61"/>
      <c r="F515" s="20"/>
      <c r="G515" s="25"/>
      <c r="H515" s="67"/>
      <c r="I515" s="70"/>
      <c r="J515" s="89" t="str">
        <f>RIGHT(G514,13)</f>
        <v xml:space="preserve">N°. 6 / 2005 </v>
      </c>
      <c r="K515" s="70"/>
      <c r="L515" s="104"/>
      <c r="M515" s="104"/>
      <c r="N515" s="12">
        <v>38654</v>
      </c>
      <c r="O515" s="100"/>
      <c r="P515" s="102"/>
      <c r="Q515" s="110"/>
      <c r="R515" s="81"/>
    </row>
    <row r="516" spans="1:18" ht="15" thickBot="1" x14ac:dyDescent="0.35">
      <c r="A516" t="e">
        <f>LOOKUP(B516,Blad1!A:A,Blad1!D:D)</f>
        <v>#N/A</v>
      </c>
      <c r="C516" s="22"/>
      <c r="D516" s="26" t="s">
        <v>724</v>
      </c>
      <c r="E516" s="44"/>
      <c r="F516" s="45"/>
      <c r="G516" s="27" t="s">
        <v>723</v>
      </c>
      <c r="H516" s="64" t="s">
        <v>430</v>
      </c>
      <c r="I516" s="70"/>
      <c r="J516" s="79"/>
      <c r="K516" s="70"/>
      <c r="L516" s="136" t="s">
        <v>451</v>
      </c>
      <c r="M516" s="137"/>
      <c r="N516" s="52"/>
      <c r="O516" s="102"/>
      <c r="P516" s="14" t="s">
        <v>450</v>
      </c>
      <c r="Q516" s="106" t="s">
        <v>450</v>
      </c>
      <c r="R516" s="81"/>
    </row>
    <row r="517" spans="1:18" ht="15" x14ac:dyDescent="0.3">
      <c r="A517" t="str">
        <f>LOOKUP(B517,Blad1!A:A,Blad1!D:D)</f>
        <v xml:space="preserve">3467 - Noël et Nouvel An - Carnet B58 </v>
      </c>
      <c r="B517">
        <f>B515+1</f>
        <v>255</v>
      </c>
      <c r="C517" s="38" t="s">
        <v>1162</v>
      </c>
      <c r="D517" s="11"/>
      <c r="E517" s="61"/>
      <c r="F517" s="20"/>
      <c r="G517" s="25"/>
      <c r="H517" s="67"/>
      <c r="I517" s="70"/>
      <c r="J517" s="79"/>
      <c r="K517" s="70"/>
      <c r="L517" s="104"/>
      <c r="M517" s="104"/>
      <c r="N517" s="12">
        <v>38654</v>
      </c>
      <c r="O517" s="102"/>
      <c r="P517" s="102"/>
      <c r="Q517" s="110"/>
      <c r="R517" s="81"/>
    </row>
    <row r="518" spans="1:18" ht="15" thickBot="1" x14ac:dyDescent="0.35">
      <c r="A518" t="e">
        <f>LOOKUP(B518,Blad1!A:A,Blad1!D:D)</f>
        <v>#N/A</v>
      </c>
      <c r="C518" s="22"/>
      <c r="D518" s="26" t="s">
        <v>725</v>
      </c>
      <c r="E518" s="44"/>
      <c r="F518" s="45"/>
      <c r="G518" s="27" t="s">
        <v>723</v>
      </c>
      <c r="H518" s="64" t="s">
        <v>430</v>
      </c>
      <c r="I518" s="70"/>
      <c r="J518" s="79"/>
      <c r="K518" s="70"/>
      <c r="L518" s="136" t="s">
        <v>451</v>
      </c>
      <c r="M518" s="137"/>
      <c r="N518" s="52"/>
      <c r="O518" s="102"/>
      <c r="P518" s="14" t="s">
        <v>450</v>
      </c>
      <c r="Q518" s="106" t="s">
        <v>450</v>
      </c>
      <c r="R518" s="81"/>
    </row>
    <row r="519" spans="1:18" ht="15" x14ac:dyDescent="0.3">
      <c r="A519" t="str">
        <f>LOOKUP(B519,Blad1!A:A,Blad1!D:D)</f>
        <v>3468 / 3469 - Reine Astrid - Timbre 3468 de V10-3468 - Timbre 3469 du bloc BL126</v>
      </c>
      <c r="B519">
        <f>B517+1</f>
        <v>256</v>
      </c>
      <c r="C519" s="38" t="s">
        <v>1163</v>
      </c>
      <c r="D519" s="11"/>
      <c r="E519" s="61"/>
      <c r="F519" s="20"/>
      <c r="G519" s="25"/>
      <c r="H519" s="67"/>
      <c r="I519" s="70"/>
      <c r="J519" s="79"/>
      <c r="K519" s="70"/>
      <c r="L519" s="104"/>
      <c r="M519" s="104"/>
      <c r="N519" s="12">
        <v>38654</v>
      </c>
      <c r="O519" s="102"/>
      <c r="P519" s="102"/>
      <c r="Q519" s="110"/>
      <c r="R519" s="81"/>
    </row>
    <row r="520" spans="1:18" ht="15" thickBot="1" x14ac:dyDescent="0.35">
      <c r="A520" t="e">
        <f>LOOKUP(B520,Blad1!A:A,Blad1!D:D)</f>
        <v>#N/A</v>
      </c>
      <c r="C520" s="22"/>
      <c r="D520" s="26" t="s">
        <v>726</v>
      </c>
      <c r="E520" s="44"/>
      <c r="F520" s="45"/>
      <c r="G520" s="27" t="s">
        <v>723</v>
      </c>
      <c r="H520" s="64" t="s">
        <v>430</v>
      </c>
      <c r="I520" s="70"/>
      <c r="J520" s="79"/>
      <c r="K520" s="70"/>
      <c r="L520" s="136" t="s">
        <v>451</v>
      </c>
      <c r="M520" s="137"/>
      <c r="N520" s="52"/>
      <c r="O520" s="102"/>
      <c r="P520" s="14" t="s">
        <v>450</v>
      </c>
      <c r="Q520" s="106" t="s">
        <v>450</v>
      </c>
      <c r="R520" s="81"/>
    </row>
    <row r="521" spans="1:18" ht="15.6" thickBot="1" x14ac:dyDescent="0.35">
      <c r="A521" t="str">
        <f>LOOKUP(B521,Blad1!A:A,Blad1!D:D)</f>
        <v>3470 - Musique : Wolfgang Amadeus Mozart - Timbre de V10-3470</v>
      </c>
      <c r="B521">
        <f>B519+1</f>
        <v>257</v>
      </c>
      <c r="C521" s="38" t="s">
        <v>1164</v>
      </c>
      <c r="D521" s="11"/>
      <c r="E521" s="19"/>
      <c r="F521" s="20"/>
      <c r="G521" s="25"/>
      <c r="H521" s="67"/>
      <c r="I521" s="74" t="str">
        <f>IF(J521="◄","◄",IF(J521="ok","►",""))</f>
        <v>◄</v>
      </c>
      <c r="J521" s="75" t="str">
        <f>IF(J522&gt;0,"OK","◄")</f>
        <v>◄</v>
      </c>
      <c r="K521" s="76" t="str">
        <f>IF(AND(L521="◄",M521="►"),"◄?►",IF(L521="◄","◄",IF(M521="►","►","")))</f>
        <v>◄</v>
      </c>
      <c r="L521" s="42" t="str">
        <f>IF(L522&gt;0,"","◄")</f>
        <v>◄</v>
      </c>
      <c r="M521" s="43" t="str">
        <f>IF(M522,"►","")</f>
        <v/>
      </c>
      <c r="N521" s="12">
        <v>38738</v>
      </c>
      <c r="O521" s="100"/>
      <c r="P521" s="8" t="str">
        <f>IF(P522&gt;0,"◄","")</f>
        <v>◄</v>
      </c>
      <c r="Q521" s="101" t="str">
        <f>IF(AND(L522="",M522&gt;0),"?",IF(SUM(Q522:Q523)&gt;0,"►",""))</f>
        <v/>
      </c>
      <c r="R521" s="81"/>
    </row>
    <row r="522" spans="1:18" x14ac:dyDescent="0.3">
      <c r="A522" t="e">
        <f>LOOKUP(B522,Blad1!A:A,Blad1!D:D)</f>
        <v>#N/A</v>
      </c>
      <c r="C522" s="22"/>
      <c r="D522" s="26" t="s">
        <v>727</v>
      </c>
      <c r="E522" s="44"/>
      <c r="F522" s="45"/>
      <c r="G522" s="27" t="s">
        <v>728</v>
      </c>
      <c r="H522" s="64" t="s">
        <v>430</v>
      </c>
      <c r="I522" s="77" t="str">
        <f>IF(J522&gt;0,"ok","◄")</f>
        <v>◄</v>
      </c>
      <c r="J522" s="78"/>
      <c r="K522" s="77" t="str">
        <f>IF(AND(L522="",M522&gt;0),"?",IF(L522="","◄",IF(M522&gt;=1,"►","")))</f>
        <v>◄</v>
      </c>
      <c r="L522" s="33"/>
      <c r="M522" s="34"/>
      <c r="N522" s="2"/>
      <c r="O522" s="102"/>
      <c r="P522" s="10">
        <f>IF(L522&gt;0,"",IF(I522="zie voorgaande rij","voir▲",IF(I522="zie volgende rijen","zie▼",1)))</f>
        <v>1</v>
      </c>
      <c r="Q522" s="103" t="str">
        <f>IF(M522&gt;0,M522,IF(I522="zie voorgaande rij","voir▲",IF(I522="zie volgende rijen","zie▼","")))</f>
        <v/>
      </c>
      <c r="R522" s="81"/>
    </row>
    <row r="523" spans="1:18" ht="15" x14ac:dyDescent="0.3">
      <c r="A523" t="str">
        <f>LOOKUP(B523,Blad1!A:A,Blad1!D:D)</f>
        <v>3471 / 3475 - Musique : Les polyphonistes de la Renaissance - Timbres de carnet B59</v>
      </c>
      <c r="B523">
        <f>B521+1</f>
        <v>258</v>
      </c>
      <c r="C523" s="38" t="s">
        <v>1165</v>
      </c>
      <c r="D523" s="11"/>
      <c r="E523" s="19"/>
      <c r="F523" s="20"/>
      <c r="G523" s="25"/>
      <c r="H523" s="67"/>
      <c r="I523" s="70"/>
      <c r="J523" s="89" t="str">
        <f>RIGHT(G522,13)</f>
        <v xml:space="preserve">N°. 1 / 2006 </v>
      </c>
      <c r="K523" s="70"/>
      <c r="L523" s="111"/>
      <c r="M523" s="20"/>
      <c r="N523" s="12">
        <v>38738</v>
      </c>
      <c r="O523" s="102"/>
      <c r="P523" s="102"/>
      <c r="Q523" s="110"/>
      <c r="R523" s="81"/>
    </row>
    <row r="524" spans="1:18" ht="15" thickBot="1" x14ac:dyDescent="0.35">
      <c r="A524" t="e">
        <f>LOOKUP(B524,Blad1!A:A,Blad1!D:D)</f>
        <v>#N/A</v>
      </c>
      <c r="C524" s="22"/>
      <c r="D524" s="26" t="s">
        <v>729</v>
      </c>
      <c r="E524" s="44"/>
      <c r="F524" s="45"/>
      <c r="G524" s="27" t="s">
        <v>728</v>
      </c>
      <c r="H524" s="64" t="s">
        <v>430</v>
      </c>
      <c r="I524" s="70"/>
      <c r="J524" s="79"/>
      <c r="K524" s="70"/>
      <c r="L524" s="136" t="s">
        <v>451</v>
      </c>
      <c r="M524" s="137"/>
      <c r="N524" s="52"/>
      <c r="O524" s="102"/>
      <c r="P524" s="14" t="s">
        <v>450</v>
      </c>
      <c r="Q524" s="106" t="s">
        <v>450</v>
      </c>
      <c r="R524" s="81"/>
    </row>
    <row r="525" spans="1:18" ht="15" x14ac:dyDescent="0.3">
      <c r="A525" t="str">
        <f>LOOKUP(B525,Blad1!A:A,Blad1!D:D)</f>
        <v>3476 / 3477 - Littérature - Timbres de V10-3476 &amp; V10-3477</v>
      </c>
      <c r="B525">
        <f>B523+1</f>
        <v>259</v>
      </c>
      <c r="C525" s="38" t="s">
        <v>1166</v>
      </c>
      <c r="D525" s="11"/>
      <c r="E525" s="61"/>
      <c r="F525" s="20"/>
      <c r="G525" s="25"/>
      <c r="H525" s="67"/>
      <c r="I525" s="70"/>
      <c r="J525" s="79"/>
      <c r="K525" s="70"/>
      <c r="L525" s="111"/>
      <c r="M525" s="20"/>
      <c r="N525" s="12">
        <v>38738</v>
      </c>
      <c r="O525" s="102"/>
      <c r="P525" s="102"/>
      <c r="Q525" s="110"/>
      <c r="R525" s="81"/>
    </row>
    <row r="526" spans="1:18" ht="15" thickBot="1" x14ac:dyDescent="0.35">
      <c r="A526" t="e">
        <f>LOOKUP(B526,Blad1!A:A,Blad1!D:D)</f>
        <v>#N/A</v>
      </c>
      <c r="C526" s="22"/>
      <c r="D526" s="26" t="s">
        <v>730</v>
      </c>
      <c r="E526" s="44"/>
      <c r="F526" s="45"/>
      <c r="G526" s="27" t="s">
        <v>728</v>
      </c>
      <c r="H526" s="64" t="s">
        <v>430</v>
      </c>
      <c r="I526" s="70"/>
      <c r="J526" s="79"/>
      <c r="K526" s="70"/>
      <c r="L526" s="136" t="s">
        <v>451</v>
      </c>
      <c r="M526" s="137"/>
      <c r="N526" s="52"/>
      <c r="O526" s="102"/>
      <c r="P526" s="14" t="s">
        <v>450</v>
      </c>
      <c r="Q526" s="106" t="s">
        <v>450</v>
      </c>
      <c r="R526" s="81"/>
    </row>
    <row r="527" spans="1:18" ht="15" x14ac:dyDescent="0.3">
      <c r="A527" t="str">
        <f>LOOKUP(B527,Blad1!A:A,Blad1!D:D)</f>
        <v>3478 / 3479 - Timbres ordinaires du type oiseau - Timbre 3479 de V10-3479</v>
      </c>
      <c r="B527">
        <f>B525+1</f>
        <v>260</v>
      </c>
      <c r="C527" s="38" t="s">
        <v>1167</v>
      </c>
      <c r="D527" s="11"/>
      <c r="E527" s="61"/>
      <c r="F527" s="20"/>
      <c r="G527" s="25"/>
      <c r="H527" s="67"/>
      <c r="I527" s="70"/>
      <c r="J527" s="79"/>
      <c r="K527" s="70"/>
      <c r="L527" s="111"/>
      <c r="M527" s="20"/>
      <c r="N527" s="12">
        <v>38738</v>
      </c>
      <c r="O527" s="102"/>
      <c r="P527" s="102"/>
      <c r="Q527" s="110"/>
      <c r="R527" s="81"/>
    </row>
    <row r="528" spans="1:18" ht="15" thickBot="1" x14ac:dyDescent="0.35">
      <c r="A528" t="e">
        <f>LOOKUP(B528,Blad1!A:A,Blad1!D:D)</f>
        <v>#N/A</v>
      </c>
      <c r="C528" s="22"/>
      <c r="D528" s="26" t="s">
        <v>731</v>
      </c>
      <c r="E528" s="44"/>
      <c r="F528" s="45"/>
      <c r="G528" s="27" t="s">
        <v>728</v>
      </c>
      <c r="H528" s="64" t="s">
        <v>430</v>
      </c>
      <c r="I528" s="70"/>
      <c r="J528" s="79"/>
      <c r="K528" s="70"/>
      <c r="L528" s="136" t="s">
        <v>451</v>
      </c>
      <c r="M528" s="137"/>
      <c r="N528" s="52"/>
      <c r="O528" s="102"/>
      <c r="P528" s="14" t="s">
        <v>450</v>
      </c>
      <c r="Q528" s="106" t="s">
        <v>450</v>
      </c>
      <c r="R528" s="81"/>
    </row>
    <row r="529" spans="1:18" ht="15.6" thickBot="1" x14ac:dyDescent="0.35">
      <c r="A529" t="str">
        <f>LOOKUP(B529,Blad1!A:A,Blad1!D:D)</f>
        <v>3480 - Nouvelle Effigie de SM le Roi Albert II -Timbre de V10-3480</v>
      </c>
      <c r="B529">
        <f>B527+1</f>
        <v>261</v>
      </c>
      <c r="C529" s="38" t="s">
        <v>1168</v>
      </c>
      <c r="D529" s="11"/>
      <c r="E529" s="61"/>
      <c r="F529" s="20"/>
      <c r="G529" s="25"/>
      <c r="H529" s="67"/>
      <c r="I529" s="74" t="str">
        <f>IF(J529="◄","◄",IF(J529="ok","►",""))</f>
        <v>◄</v>
      </c>
      <c r="J529" s="75" t="str">
        <f>IF(J530&gt;0,"OK","◄")</f>
        <v>◄</v>
      </c>
      <c r="K529" s="76" t="str">
        <f>IF(AND(L529="◄",M529="►"),"◄?►",IF(L529="◄","◄",IF(M529="►","►","")))</f>
        <v>◄</v>
      </c>
      <c r="L529" s="42" t="str">
        <f>IF(L530&gt;0,"","◄")</f>
        <v>◄</v>
      </c>
      <c r="M529" s="43" t="str">
        <f>IF(M530,"►","")</f>
        <v/>
      </c>
      <c r="N529" s="12">
        <v>38738</v>
      </c>
      <c r="O529" s="102"/>
      <c r="P529" s="8" t="str">
        <f>IF(P530&gt;0,"◄","")</f>
        <v>◄</v>
      </c>
      <c r="Q529" s="101" t="str">
        <f>IF(AND(L530="",M530&gt;0),"?",IF(SUM(Q530:Q531)&gt;0,"►",""))</f>
        <v/>
      </c>
      <c r="R529" s="81"/>
    </row>
    <row r="530" spans="1:18" x14ac:dyDescent="0.3">
      <c r="A530" t="e">
        <f>LOOKUP(B530,Blad1!A:A,Blad1!D:D)</f>
        <v>#N/A</v>
      </c>
      <c r="C530" s="22"/>
      <c r="D530" s="26" t="s">
        <v>732</v>
      </c>
      <c r="E530" s="44"/>
      <c r="F530" s="45"/>
      <c r="G530" s="27" t="s">
        <v>733</v>
      </c>
      <c r="H530" s="64" t="s">
        <v>430</v>
      </c>
      <c r="I530" s="77" t="str">
        <f>IF(J530&gt;0,"ok","◄")</f>
        <v>◄</v>
      </c>
      <c r="J530" s="78"/>
      <c r="K530" s="77" t="str">
        <f>IF(AND(L530="",M530&gt;0),"?",IF(L530="","◄",IF(M530&gt;=1,"►","")))</f>
        <v>◄</v>
      </c>
      <c r="L530" s="33"/>
      <c r="M530" s="34"/>
      <c r="N530" s="2"/>
      <c r="O530" s="102"/>
      <c r="P530" s="10">
        <f>IF(L530&gt;0,"",IF(I530="zie voorgaande rij","voir▲",IF(I530="zie volgende rijen","zie▼",1)))</f>
        <v>1</v>
      </c>
      <c r="Q530" s="103" t="str">
        <f>IF(M530&gt;0,M530,IF(I530="zie voorgaande rij","voir▲",IF(I530="zie volgende rijen","zie▼","")))</f>
        <v/>
      </c>
      <c r="R530" s="81"/>
    </row>
    <row r="531" spans="1:18" ht="15" x14ac:dyDescent="0.3">
      <c r="A531" t="str">
        <f>LOOKUP(B531,Blad1!A:A,Blad1!D:D)</f>
        <v>3481 / 3490 - 10 timbres "animaux de la ferme" - (0,46 €) Carnet B60</v>
      </c>
      <c r="B531">
        <f>B529+1</f>
        <v>262</v>
      </c>
      <c r="C531" s="38" t="s">
        <v>1169</v>
      </c>
      <c r="D531" s="11"/>
      <c r="E531" s="61"/>
      <c r="F531" s="20"/>
      <c r="G531" s="25"/>
      <c r="H531" s="67"/>
      <c r="I531" s="70"/>
      <c r="J531" s="89" t="str">
        <f>RIGHT(G530,13)</f>
        <v xml:space="preserve">N°. 2 / 2006 </v>
      </c>
      <c r="K531" s="70"/>
      <c r="L531" s="111"/>
      <c r="M531" s="20"/>
      <c r="N531" s="12">
        <v>38738</v>
      </c>
      <c r="O531" s="102"/>
      <c r="P531" s="102"/>
      <c r="Q531" s="110"/>
      <c r="R531" s="81"/>
    </row>
    <row r="532" spans="1:18" ht="15" thickBot="1" x14ac:dyDescent="0.35">
      <c r="A532" t="e">
        <f>LOOKUP(B532,Blad1!A:A,Blad1!D:D)</f>
        <v>#N/A</v>
      </c>
      <c r="C532" s="22"/>
      <c r="D532" s="26" t="s">
        <v>734</v>
      </c>
      <c r="E532" s="44"/>
      <c r="F532" s="45"/>
      <c r="G532" s="27" t="s">
        <v>735</v>
      </c>
      <c r="H532" s="64" t="s">
        <v>430</v>
      </c>
      <c r="I532" s="70"/>
      <c r="J532" s="79"/>
      <c r="K532" s="70"/>
      <c r="L532" s="136" t="s">
        <v>451</v>
      </c>
      <c r="M532" s="137"/>
      <c r="N532" s="52"/>
      <c r="O532" s="102"/>
      <c r="P532" s="14" t="s">
        <v>450</v>
      </c>
      <c r="Q532" s="106" t="s">
        <v>450</v>
      </c>
      <c r="R532" s="81"/>
    </row>
    <row r="533" spans="1:18" ht="15" x14ac:dyDescent="0.3">
      <c r="A533" t="str">
        <f>LOOKUP(B533,Blad1!A:A,Blad1!D:D)</f>
        <v>3491 / 3493 - 175 ans de démocratie - Timbres de bloc BL127</v>
      </c>
      <c r="B533">
        <f>B531+1</f>
        <v>263</v>
      </c>
      <c r="C533" s="38" t="s">
        <v>1170</v>
      </c>
      <c r="D533" s="11"/>
      <c r="E533" s="61"/>
      <c r="F533" s="20"/>
      <c r="G533" s="25"/>
      <c r="H533" s="67"/>
      <c r="I533" s="70"/>
      <c r="J533" s="79"/>
      <c r="K533" s="70"/>
      <c r="L533" s="111"/>
      <c r="M533" s="20"/>
      <c r="N533" s="12">
        <v>38766</v>
      </c>
      <c r="O533" s="102"/>
      <c r="P533" s="102"/>
      <c r="Q533" s="110"/>
      <c r="R533" s="81"/>
    </row>
    <row r="534" spans="1:18" ht="15" thickBot="1" x14ac:dyDescent="0.35">
      <c r="A534" t="e">
        <f>LOOKUP(B534,Blad1!A:A,Blad1!D:D)</f>
        <v>#N/A</v>
      </c>
      <c r="C534" s="22"/>
      <c r="D534" s="26" t="s">
        <v>736</v>
      </c>
      <c r="E534" s="44"/>
      <c r="F534" s="45"/>
      <c r="G534" s="27" t="s">
        <v>728</v>
      </c>
      <c r="H534" s="64" t="s">
        <v>430</v>
      </c>
      <c r="I534" s="70"/>
      <c r="J534" s="79"/>
      <c r="K534" s="70"/>
      <c r="L534" s="136" t="s">
        <v>451</v>
      </c>
      <c r="M534" s="137"/>
      <c r="N534" s="52"/>
      <c r="O534" s="102"/>
      <c r="P534" s="14" t="s">
        <v>450</v>
      </c>
      <c r="Q534" s="106" t="s">
        <v>450</v>
      </c>
      <c r="R534" s="81"/>
    </row>
    <row r="535" spans="1:18" ht="15" x14ac:dyDescent="0.3">
      <c r="A535" t="str">
        <f>LOOKUP(B535,Blad1!A:A,Blad1!D:D)</f>
        <v>3491 / 3493 - 175 ans de démocratie - bloc BL127</v>
      </c>
      <c r="B535">
        <f>B533+1</f>
        <v>264</v>
      </c>
      <c r="C535" s="38" t="s">
        <v>1212</v>
      </c>
      <c r="D535" s="11"/>
      <c r="E535" s="61"/>
      <c r="F535" s="20"/>
      <c r="G535" s="25"/>
      <c r="H535" s="67"/>
      <c r="I535" s="70"/>
      <c r="J535" s="79"/>
      <c r="K535" s="70"/>
      <c r="L535" s="111"/>
      <c r="M535" s="20"/>
      <c r="N535" s="12">
        <v>38766</v>
      </c>
      <c r="O535" s="102"/>
      <c r="P535" s="102"/>
      <c r="Q535" s="110"/>
      <c r="R535" s="81"/>
    </row>
    <row r="536" spans="1:18" ht="15" thickBot="1" x14ac:dyDescent="0.35">
      <c r="A536" t="e">
        <f>LOOKUP(B536,Blad1!A:A,Blad1!D:D)</f>
        <v>#N/A</v>
      </c>
      <c r="C536" s="22"/>
      <c r="D536" s="26" t="s">
        <v>736</v>
      </c>
      <c r="E536" s="44"/>
      <c r="F536" s="45"/>
      <c r="G536" s="27" t="s">
        <v>728</v>
      </c>
      <c r="H536" s="64" t="s">
        <v>430</v>
      </c>
      <c r="I536" s="70"/>
      <c r="J536" s="79"/>
      <c r="K536" s="70"/>
      <c r="L536" s="136" t="s">
        <v>451</v>
      </c>
      <c r="M536" s="137"/>
      <c r="N536" s="52"/>
      <c r="O536" s="102"/>
      <c r="P536" s="14" t="s">
        <v>450</v>
      </c>
      <c r="Q536" s="106" t="s">
        <v>450</v>
      </c>
      <c r="R536" s="81"/>
    </row>
    <row r="537" spans="1:18" ht="15" x14ac:dyDescent="0.3">
      <c r="A537" t="str">
        <f>LOOKUP(B537,Blad1!A:A,Blad1!D:D)</f>
        <v>3494 / 3495 - La liberté de la presse, fondement de la démocratie - Timbres de F3494/95</v>
      </c>
      <c r="B537">
        <f>B535+1</f>
        <v>265</v>
      </c>
      <c r="C537" s="38" t="s">
        <v>1171</v>
      </c>
      <c r="D537" s="11"/>
      <c r="E537" s="61"/>
      <c r="F537" s="20"/>
      <c r="G537" s="25"/>
      <c r="H537" s="67"/>
      <c r="I537" s="70"/>
      <c r="J537" s="79"/>
      <c r="K537" s="70"/>
      <c r="L537" s="104"/>
      <c r="M537" s="20"/>
      <c r="N537" s="12">
        <v>38766</v>
      </c>
      <c r="O537" s="102"/>
      <c r="P537" s="102"/>
      <c r="Q537" s="110"/>
      <c r="R537" s="81"/>
    </row>
    <row r="538" spans="1:18" ht="15" thickBot="1" x14ac:dyDescent="0.35">
      <c r="A538" t="e">
        <f>LOOKUP(B538,Blad1!A:A,Blad1!D:D)</f>
        <v>#N/A</v>
      </c>
      <c r="C538" s="22"/>
      <c r="D538" s="26" t="s">
        <v>737</v>
      </c>
      <c r="E538" s="44"/>
      <c r="F538" s="45"/>
      <c r="G538" s="27" t="s">
        <v>728</v>
      </c>
      <c r="H538" s="64" t="s">
        <v>430</v>
      </c>
      <c r="I538" s="70"/>
      <c r="J538" s="79"/>
      <c r="K538" s="70"/>
      <c r="L538" s="136" t="s">
        <v>451</v>
      </c>
      <c r="M538" s="137"/>
      <c r="N538" s="52"/>
      <c r="O538" s="102"/>
      <c r="P538" s="14" t="s">
        <v>450</v>
      </c>
      <c r="Q538" s="106" t="s">
        <v>450</v>
      </c>
      <c r="R538" s="81"/>
    </row>
    <row r="539" spans="1:18" ht="15" x14ac:dyDescent="0.3">
      <c r="A539" t="str">
        <f>LOOKUP(B539,Blad1!A:A,Blad1!D:D)</f>
        <v>3496 - Les arbalétriers -Timbre de V10-3496</v>
      </c>
      <c r="B539">
        <f>B537+1</f>
        <v>266</v>
      </c>
      <c r="C539" s="38" t="s">
        <v>1172</v>
      </c>
      <c r="D539" s="11"/>
      <c r="E539" s="61"/>
      <c r="F539" s="20"/>
      <c r="G539" s="25"/>
      <c r="H539" s="67"/>
      <c r="I539" s="70"/>
      <c r="J539" s="79"/>
      <c r="K539" s="70"/>
      <c r="L539" s="111"/>
      <c r="M539" s="20"/>
      <c r="N539" s="12">
        <v>38766</v>
      </c>
      <c r="O539" s="102"/>
      <c r="P539" s="102"/>
      <c r="Q539" s="110"/>
      <c r="R539" s="81"/>
    </row>
    <row r="540" spans="1:18" ht="15" thickBot="1" x14ac:dyDescent="0.35">
      <c r="A540" t="e">
        <f>LOOKUP(B540,Blad1!A:A,Blad1!D:D)</f>
        <v>#N/A</v>
      </c>
      <c r="C540" s="22"/>
      <c r="D540" s="26" t="s">
        <v>738</v>
      </c>
      <c r="E540" s="44"/>
      <c r="F540" s="45"/>
      <c r="G540" s="27" t="s">
        <v>728</v>
      </c>
      <c r="H540" s="64" t="s">
        <v>430</v>
      </c>
      <c r="I540" s="70"/>
      <c r="J540" s="79"/>
      <c r="K540" s="70"/>
      <c r="L540" s="136" t="s">
        <v>451</v>
      </c>
      <c r="M540" s="137"/>
      <c r="N540" s="52"/>
      <c r="O540" s="102"/>
      <c r="P540" s="14" t="s">
        <v>450</v>
      </c>
      <c r="Q540" s="106" t="s">
        <v>450</v>
      </c>
      <c r="R540" s="81"/>
    </row>
    <row r="541" spans="1:18" ht="15" x14ac:dyDescent="0.3">
      <c r="A541" t="str">
        <f>LOOKUP(B541,Blad1!A:A,Blad1!D:D)</f>
        <v>3497 - Dix timbres adhésifs "Les arbalétriers"  (pas d'indication de valeur v=0,52€) - carnet B61</v>
      </c>
      <c r="B541">
        <f>B539+1</f>
        <v>267</v>
      </c>
      <c r="C541" s="38" t="s">
        <v>1173</v>
      </c>
      <c r="D541" s="11"/>
      <c r="E541" s="61"/>
      <c r="F541" s="20"/>
      <c r="G541" s="25"/>
      <c r="H541" s="67"/>
      <c r="I541" s="70"/>
      <c r="J541" s="79"/>
      <c r="K541" s="70"/>
      <c r="L541" s="111"/>
      <c r="M541" s="20"/>
      <c r="N541" s="12">
        <v>38766</v>
      </c>
      <c r="O541" s="102"/>
      <c r="P541" s="102"/>
      <c r="Q541" s="110"/>
      <c r="R541" s="81"/>
    </row>
    <row r="542" spans="1:18" ht="15" thickBot="1" x14ac:dyDescent="0.35">
      <c r="A542" t="e">
        <f>LOOKUP(B542,Blad1!A:A,Blad1!D:D)</f>
        <v>#N/A</v>
      </c>
      <c r="C542" s="22"/>
      <c r="D542" s="26" t="s">
        <v>739</v>
      </c>
      <c r="E542" s="44"/>
      <c r="F542" s="45"/>
      <c r="G542" s="27" t="s">
        <v>728</v>
      </c>
      <c r="H542" s="64" t="s">
        <v>430</v>
      </c>
      <c r="I542" s="70"/>
      <c r="J542" s="79"/>
      <c r="K542" s="70"/>
      <c r="L542" s="136" t="s">
        <v>451</v>
      </c>
      <c r="M542" s="137"/>
      <c r="N542" s="52"/>
      <c r="O542" s="102"/>
      <c r="P542" s="14" t="s">
        <v>450</v>
      </c>
      <c r="Q542" s="106" t="s">
        <v>450</v>
      </c>
      <c r="R542" s="81"/>
    </row>
    <row r="543" spans="1:18" ht="15" x14ac:dyDescent="0.3">
      <c r="A543" t="str">
        <f>LOOKUP(B543,Blad1!A:A,Blad1!D:D)</f>
        <v>3498 - Fête du Timbre : Écriture amusante - Timbre de V10-3498</v>
      </c>
      <c r="B543">
        <f>B541+1</f>
        <v>268</v>
      </c>
      <c r="C543" s="38" t="s">
        <v>1174</v>
      </c>
      <c r="D543" s="11"/>
      <c r="E543" s="61"/>
      <c r="F543" s="20"/>
      <c r="G543" s="25"/>
      <c r="H543" s="67"/>
      <c r="I543" s="70"/>
      <c r="J543" s="79"/>
      <c r="K543" s="70"/>
      <c r="L543" s="111"/>
      <c r="M543" s="20"/>
      <c r="N543" s="12">
        <v>38794</v>
      </c>
      <c r="O543" s="102"/>
      <c r="P543" s="102"/>
      <c r="Q543" s="110"/>
      <c r="R543" s="81"/>
    </row>
    <row r="544" spans="1:18" ht="15" thickBot="1" x14ac:dyDescent="0.35">
      <c r="A544" t="e">
        <f>LOOKUP(B544,Blad1!A:A,Blad1!D:D)</f>
        <v>#N/A</v>
      </c>
      <c r="C544" s="22"/>
      <c r="D544" s="26" t="s">
        <v>740</v>
      </c>
      <c r="E544" s="44"/>
      <c r="F544" s="45"/>
      <c r="G544" s="27" t="s">
        <v>733</v>
      </c>
      <c r="H544" s="64" t="s">
        <v>430</v>
      </c>
      <c r="I544" s="70"/>
      <c r="J544" s="79"/>
      <c r="K544" s="70"/>
      <c r="L544" s="136" t="s">
        <v>451</v>
      </c>
      <c r="M544" s="137"/>
      <c r="N544" s="52"/>
      <c r="O544" s="102"/>
      <c r="P544" s="14" t="s">
        <v>450</v>
      </c>
      <c r="Q544" s="106" t="s">
        <v>450</v>
      </c>
      <c r="R544" s="81"/>
    </row>
    <row r="545" spans="1:18" ht="15" x14ac:dyDescent="0.3">
      <c r="A545" t="str">
        <f>LOOKUP(B545,Blad1!A:A,Blad1!D:D)</f>
        <v>3499 - Autocollants "Fête du Timbre" Plaisir d'écriture (pas d'indication de valeur v=0,52€) - Carnet B62</v>
      </c>
      <c r="B545">
        <f>B543+1</f>
        <v>269</v>
      </c>
      <c r="C545" s="38" t="s">
        <v>1175</v>
      </c>
      <c r="D545" s="11"/>
      <c r="E545" s="61"/>
      <c r="F545" s="20"/>
      <c r="G545" s="25"/>
      <c r="H545" s="67"/>
      <c r="I545" s="70"/>
      <c r="J545" s="79"/>
      <c r="K545" s="70"/>
      <c r="L545" s="111"/>
      <c r="M545" s="20"/>
      <c r="N545" s="12">
        <v>38794</v>
      </c>
      <c r="O545" s="102"/>
      <c r="P545" s="102"/>
      <c r="Q545" s="110"/>
      <c r="R545" s="81"/>
    </row>
    <row r="546" spans="1:18" ht="15" thickBot="1" x14ac:dyDescent="0.35">
      <c r="A546" t="e">
        <f>LOOKUP(B546,Blad1!A:A,Blad1!D:D)</f>
        <v>#N/A</v>
      </c>
      <c r="C546" s="22"/>
      <c r="D546" s="26" t="s">
        <v>741</v>
      </c>
      <c r="E546" s="44"/>
      <c r="F546" s="45"/>
      <c r="G546" s="27" t="s">
        <v>733</v>
      </c>
      <c r="H546" s="64" t="s">
        <v>430</v>
      </c>
      <c r="I546" s="70"/>
      <c r="J546" s="79"/>
      <c r="K546" s="70"/>
      <c r="L546" s="136" t="s">
        <v>451</v>
      </c>
      <c r="M546" s="137"/>
      <c r="N546" s="52"/>
      <c r="O546" s="102"/>
      <c r="P546" s="14" t="s">
        <v>450</v>
      </c>
      <c r="Q546" s="106" t="s">
        <v>450</v>
      </c>
      <c r="R546" s="81"/>
    </row>
    <row r="547" spans="1:18" ht="15" x14ac:dyDescent="0.3">
      <c r="A547" t="str">
        <f>LOOKUP(B547,Blad1!A:A,Blad1!D:D)</f>
        <v>3500 - Justus Lipsius - Timbre de V10-3500</v>
      </c>
      <c r="B547">
        <f>B545+1</f>
        <v>270</v>
      </c>
      <c r="C547" s="38" t="s">
        <v>1176</v>
      </c>
      <c r="D547" s="11"/>
      <c r="E547" s="61"/>
      <c r="F547" s="20"/>
      <c r="G547" s="25"/>
      <c r="H547" s="67"/>
      <c r="I547" s="70"/>
      <c r="J547" s="79"/>
      <c r="K547" s="70"/>
      <c r="L547" s="111"/>
      <c r="M547" s="20"/>
      <c r="N547" s="12">
        <v>38794</v>
      </c>
      <c r="O547" s="102"/>
      <c r="P547" s="102"/>
      <c r="Q547" s="110"/>
      <c r="R547" s="81"/>
    </row>
    <row r="548" spans="1:18" ht="15" thickBot="1" x14ac:dyDescent="0.35">
      <c r="A548" t="e">
        <f>LOOKUP(B548,Blad1!A:A,Blad1!D:D)</f>
        <v>#N/A</v>
      </c>
      <c r="C548" s="22"/>
      <c r="D548" s="26" t="s">
        <v>742</v>
      </c>
      <c r="E548" s="44"/>
      <c r="F548" s="45"/>
      <c r="G548" s="27" t="s">
        <v>733</v>
      </c>
      <c r="H548" s="64" t="s">
        <v>430</v>
      </c>
      <c r="I548" s="70"/>
      <c r="J548" s="79"/>
      <c r="K548" s="70"/>
      <c r="L548" s="136" t="s">
        <v>451</v>
      </c>
      <c r="M548" s="137"/>
      <c r="N548" s="52"/>
      <c r="O548" s="102"/>
      <c r="P548" s="14" t="s">
        <v>450</v>
      </c>
      <c r="Q548" s="106" t="s">
        <v>450</v>
      </c>
      <c r="R548" s="81"/>
    </row>
    <row r="549" spans="1:18" ht="15" x14ac:dyDescent="0.3">
      <c r="A549" t="str">
        <f>LOOKUP(B549,Blad1!A:A,Blad1!D:D)</f>
        <v>3501 - Nouvelle Effigie de SM le Roi Albert II - Timbre de V10-3501</v>
      </c>
      <c r="B549">
        <f>B547+1</f>
        <v>271</v>
      </c>
      <c r="C549" s="38" t="s">
        <v>1177</v>
      </c>
      <c r="D549" s="11"/>
      <c r="E549" s="61"/>
      <c r="F549" s="20"/>
      <c r="G549" s="25"/>
      <c r="H549" s="67"/>
      <c r="I549" s="70"/>
      <c r="J549" s="79"/>
      <c r="K549" s="70"/>
      <c r="L549" s="111"/>
      <c r="M549" s="20"/>
      <c r="N549" s="12">
        <v>38794</v>
      </c>
      <c r="O549" s="102"/>
      <c r="P549" s="102"/>
      <c r="Q549" s="110"/>
      <c r="R549" s="81"/>
    </row>
    <row r="550" spans="1:18" ht="15" thickBot="1" x14ac:dyDescent="0.35">
      <c r="A550" t="e">
        <f>LOOKUP(B550,Blad1!A:A,Blad1!D:D)</f>
        <v>#N/A</v>
      </c>
      <c r="C550" s="22"/>
      <c r="D550" s="26" t="s">
        <v>743</v>
      </c>
      <c r="E550" s="44"/>
      <c r="F550" s="45"/>
      <c r="G550" s="27" t="s">
        <v>733</v>
      </c>
      <c r="H550" s="64" t="s">
        <v>430</v>
      </c>
      <c r="I550" s="70"/>
      <c r="J550" s="79"/>
      <c r="K550" s="70"/>
      <c r="L550" s="136" t="s">
        <v>451</v>
      </c>
      <c r="M550" s="137"/>
      <c r="N550" s="52"/>
      <c r="O550" s="102"/>
      <c r="P550" s="14" t="s">
        <v>450</v>
      </c>
      <c r="Q550" s="106" t="s">
        <v>450</v>
      </c>
      <c r="R550" s="81"/>
    </row>
    <row r="551" spans="1:18" ht="15" x14ac:dyDescent="0.3">
      <c r="A551" t="str">
        <f>LOOKUP(B551,Blad1!A:A,Blad1!D:D)</f>
        <v>3502 - Timbres de type oiseaux ordinaires. Barge à queue noire - Timbre de V10-3502</v>
      </c>
      <c r="B551">
        <f>B549+1</f>
        <v>272</v>
      </c>
      <c r="C551" s="38" t="s">
        <v>1178</v>
      </c>
      <c r="D551" s="11"/>
      <c r="E551" s="61"/>
      <c r="F551" s="20"/>
      <c r="G551" s="25"/>
      <c r="H551" s="67"/>
      <c r="I551" s="70"/>
      <c r="J551" s="79"/>
      <c r="K551" s="70"/>
      <c r="L551" s="111"/>
      <c r="M551" s="20"/>
      <c r="N551" s="12">
        <v>38794</v>
      </c>
      <c r="O551" s="102"/>
      <c r="P551" s="102"/>
      <c r="Q551" s="110"/>
      <c r="R551" s="81"/>
    </row>
    <row r="552" spans="1:18" ht="15" thickBot="1" x14ac:dyDescent="0.35">
      <c r="A552" t="e">
        <f>LOOKUP(B552,Blad1!A:A,Blad1!D:D)</f>
        <v>#N/A</v>
      </c>
      <c r="C552" s="22"/>
      <c r="D552" s="26" t="s">
        <v>744</v>
      </c>
      <c r="E552" s="44"/>
      <c r="F552" s="45"/>
      <c r="G552" s="27" t="s">
        <v>733</v>
      </c>
      <c r="H552" s="64" t="s">
        <v>430</v>
      </c>
      <c r="I552" s="70"/>
      <c r="J552" s="79"/>
      <c r="K552" s="70"/>
      <c r="L552" s="136" t="s">
        <v>451</v>
      </c>
      <c r="M552" s="137"/>
      <c r="N552" s="52"/>
      <c r="O552" s="102"/>
      <c r="P552" s="14" t="s">
        <v>450</v>
      </c>
      <c r="Q552" s="106" t="s">
        <v>450</v>
      </c>
      <c r="R552" s="81"/>
    </row>
    <row r="553" spans="1:18" ht="15" x14ac:dyDescent="0.3">
      <c r="A553" t="str">
        <f>LOOKUP(B553,Blad1!A:A,Blad1!D:D)</f>
        <v>3503 / 3514 - Belgian International Sport Champions - Timbres de bloc BL128</v>
      </c>
      <c r="B553">
        <f>B551+1</f>
        <v>273</v>
      </c>
      <c r="C553" s="38" t="s">
        <v>1179</v>
      </c>
      <c r="D553" s="11"/>
      <c r="E553" s="61"/>
      <c r="F553" s="20"/>
      <c r="G553" s="25"/>
      <c r="H553" s="67"/>
      <c r="I553" s="70"/>
      <c r="J553" s="79"/>
      <c r="K553" s="70"/>
      <c r="L553" s="111"/>
      <c r="M553" s="20"/>
      <c r="N553" s="12">
        <v>38829</v>
      </c>
      <c r="O553" s="102"/>
      <c r="P553" s="102"/>
      <c r="Q553" s="110"/>
      <c r="R553" s="81"/>
    </row>
    <row r="554" spans="1:18" ht="15" thickBot="1" x14ac:dyDescent="0.35">
      <c r="A554" t="e">
        <f>LOOKUP(B554,Blad1!A:A,Blad1!D:D)</f>
        <v>#N/A</v>
      </c>
      <c r="C554" s="22"/>
      <c r="D554" s="26" t="s">
        <v>745</v>
      </c>
      <c r="E554" s="44"/>
      <c r="F554" s="45"/>
      <c r="G554" s="27" t="s">
        <v>733</v>
      </c>
      <c r="H554" s="64" t="s">
        <v>430</v>
      </c>
      <c r="I554" s="70"/>
      <c r="J554" s="79"/>
      <c r="K554" s="70"/>
      <c r="L554" s="136" t="s">
        <v>451</v>
      </c>
      <c r="M554" s="137"/>
      <c r="N554" s="52"/>
      <c r="O554" s="102"/>
      <c r="P554" s="14" t="s">
        <v>450</v>
      </c>
      <c r="Q554" s="106" t="s">
        <v>450</v>
      </c>
      <c r="R554" s="81"/>
    </row>
    <row r="555" spans="1:18" ht="15" x14ac:dyDescent="0.3">
      <c r="A555" t="str">
        <f>LOOKUP(B555,Blad1!A:A,Blad1!D:D)</f>
        <v>3515 - Départ du Giro 2006 en Wallonie - Timbres de V5-3515</v>
      </c>
      <c r="B555">
        <f>B553+1</f>
        <v>274</v>
      </c>
      <c r="C555" s="38" t="s">
        <v>1180</v>
      </c>
      <c r="D555" s="11"/>
      <c r="E555" s="61"/>
      <c r="F555" s="20"/>
      <c r="G555" s="25"/>
      <c r="H555" s="67"/>
      <c r="I555" s="70"/>
      <c r="J555" s="79"/>
      <c r="K555" s="70"/>
      <c r="L555" s="111"/>
      <c r="M555" s="20"/>
      <c r="N555" s="12">
        <v>38829</v>
      </c>
      <c r="O555" s="102"/>
      <c r="P555" s="102"/>
      <c r="Q555" s="110"/>
      <c r="R555" s="81"/>
    </row>
    <row r="556" spans="1:18" ht="15" thickBot="1" x14ac:dyDescent="0.35">
      <c r="A556" t="e">
        <f>LOOKUP(B556,Blad1!A:A,Blad1!D:D)</f>
        <v>#N/A</v>
      </c>
      <c r="C556" s="22"/>
      <c r="D556" s="26" t="s">
        <v>746</v>
      </c>
      <c r="E556" s="44"/>
      <c r="F556" s="45"/>
      <c r="G556" s="27" t="s">
        <v>733</v>
      </c>
      <c r="H556" s="64" t="s">
        <v>430</v>
      </c>
      <c r="I556" s="70"/>
      <c r="J556" s="79"/>
      <c r="K556" s="70"/>
      <c r="L556" s="136" t="s">
        <v>451</v>
      </c>
      <c r="M556" s="137"/>
      <c r="N556" s="52"/>
      <c r="O556" s="102"/>
      <c r="P556" s="14" t="s">
        <v>450</v>
      </c>
      <c r="Q556" s="106" t="s">
        <v>450</v>
      </c>
      <c r="R556" s="81"/>
    </row>
    <row r="557" spans="1:18" ht="15" x14ac:dyDescent="0.3">
      <c r="A557" t="str">
        <f>LOOKUP(B557,Blad1!A:A,Blad1!D:D)</f>
        <v>3516 / 3519 - Art en Belgique - Timbres de F3516/17 &amp; F3518/19</v>
      </c>
      <c r="B557">
        <f>B555+1</f>
        <v>275</v>
      </c>
      <c r="C557" s="38" t="s">
        <v>1181</v>
      </c>
      <c r="D557" s="11"/>
      <c r="E557" s="61"/>
      <c r="F557" s="20"/>
      <c r="G557" s="25"/>
      <c r="H557" s="67"/>
      <c r="I557" s="70"/>
      <c r="J557" s="79"/>
      <c r="K557" s="70"/>
      <c r="L557" s="111"/>
      <c r="M557" s="20"/>
      <c r="N557" s="12">
        <v>38829</v>
      </c>
      <c r="O557" s="102"/>
      <c r="P557" s="102"/>
      <c r="Q557" s="110"/>
      <c r="R557" s="81"/>
    </row>
    <row r="558" spans="1:18" ht="15" thickBot="1" x14ac:dyDescent="0.35">
      <c r="A558" t="e">
        <f>LOOKUP(B558,Blad1!A:A,Blad1!D:D)</f>
        <v>#N/A</v>
      </c>
      <c r="C558" s="22"/>
      <c r="D558" s="26" t="s">
        <v>747</v>
      </c>
      <c r="E558" s="44"/>
      <c r="F558" s="45"/>
      <c r="G558" s="27" t="s">
        <v>733</v>
      </c>
      <c r="H558" s="64" t="s">
        <v>430</v>
      </c>
      <c r="I558" s="70"/>
      <c r="J558" s="79"/>
      <c r="K558" s="70"/>
      <c r="L558" s="136" t="s">
        <v>451</v>
      </c>
      <c r="M558" s="137"/>
      <c r="N558" s="52"/>
      <c r="O558" s="102"/>
      <c r="P558" s="14" t="s">
        <v>450</v>
      </c>
      <c r="Q558" s="106" t="s">
        <v>450</v>
      </c>
      <c r="R558" s="81"/>
    </row>
    <row r="559" spans="1:18" ht="15" x14ac:dyDescent="0.3">
      <c r="A559" t="str">
        <f>LOOKUP(B559,Blad1!A:A,Blad1!D:D)</f>
        <v>3520 / 3524 - Memorial Van Damme - Timbres de bloc BL129</v>
      </c>
      <c r="B559">
        <f>B557+1</f>
        <v>276</v>
      </c>
      <c r="C559" s="38" t="s">
        <v>1182</v>
      </c>
      <c r="D559" s="11"/>
      <c r="E559" s="61"/>
      <c r="F559" s="20"/>
      <c r="G559" s="25"/>
      <c r="H559" s="67"/>
      <c r="I559" s="70"/>
      <c r="J559" s="79"/>
      <c r="K559" s="70"/>
      <c r="L559" s="111"/>
      <c r="M559" s="20"/>
      <c r="N559" s="12">
        <v>38829</v>
      </c>
      <c r="O559" s="102"/>
      <c r="P559" s="102"/>
      <c r="Q559" s="110"/>
      <c r="R559" s="81"/>
    </row>
    <row r="560" spans="1:18" ht="15" thickBot="1" x14ac:dyDescent="0.35">
      <c r="A560" t="e">
        <f>LOOKUP(B560,Blad1!A:A,Blad1!D:D)</f>
        <v>#N/A</v>
      </c>
      <c r="C560" s="22"/>
      <c r="D560" s="26" t="s">
        <v>748</v>
      </c>
      <c r="E560" s="44"/>
      <c r="F560" s="45"/>
      <c r="G560" s="27" t="s">
        <v>733</v>
      </c>
      <c r="H560" s="64" t="s">
        <v>430</v>
      </c>
      <c r="I560" s="70"/>
      <c r="J560" s="79"/>
      <c r="K560" s="70"/>
      <c r="L560" s="136" t="s">
        <v>451</v>
      </c>
      <c r="M560" s="137"/>
      <c r="N560" s="52"/>
      <c r="O560" s="102"/>
      <c r="P560" s="14" t="s">
        <v>450</v>
      </c>
      <c r="Q560" s="106" t="s">
        <v>450</v>
      </c>
      <c r="R560" s="81"/>
    </row>
    <row r="561" spans="1:18" ht="15" x14ac:dyDescent="0.3">
      <c r="A561" t="str">
        <f>LOOKUP(B561,Blad1!A:A,Blad1!D:D)</f>
        <v>3520 / 3524 - Memorial Van Damme -  bloc BL129</v>
      </c>
      <c r="B561">
        <f>B559+1</f>
        <v>277</v>
      </c>
      <c r="C561" s="38" t="s">
        <v>1213</v>
      </c>
      <c r="D561" s="11"/>
      <c r="E561" s="61"/>
      <c r="F561" s="20"/>
      <c r="G561" s="24"/>
      <c r="H561" s="66"/>
      <c r="I561" s="70"/>
      <c r="J561" s="79"/>
      <c r="K561" s="70"/>
      <c r="L561" s="104"/>
      <c r="M561" s="20"/>
      <c r="N561" s="12">
        <v>38829</v>
      </c>
      <c r="O561" s="102"/>
      <c r="P561" s="102"/>
      <c r="Q561" s="110"/>
      <c r="R561" s="81"/>
    </row>
    <row r="562" spans="1:18" ht="15" thickBot="1" x14ac:dyDescent="0.35">
      <c r="A562" t="e">
        <f>LOOKUP(B562,Blad1!A:A,Blad1!D:D)</f>
        <v>#N/A</v>
      </c>
      <c r="C562" s="22"/>
      <c r="D562" s="26" t="s">
        <v>749</v>
      </c>
      <c r="E562" s="44"/>
      <c r="F562" s="45"/>
      <c r="G562" s="27" t="s">
        <v>733</v>
      </c>
      <c r="H562" s="64" t="s">
        <v>430</v>
      </c>
      <c r="I562" s="70"/>
      <c r="J562" s="79"/>
      <c r="K562" s="70"/>
      <c r="L562" s="136" t="s">
        <v>451</v>
      </c>
      <c r="M562" s="137"/>
      <c r="N562" s="52"/>
      <c r="O562" s="102"/>
      <c r="P562" s="14" t="s">
        <v>450</v>
      </c>
      <c r="Q562" s="106" t="s">
        <v>450</v>
      </c>
      <c r="R562" s="81"/>
    </row>
    <row r="563" spans="1:18" ht="15.6" thickBot="1" x14ac:dyDescent="0.35">
      <c r="A563" t="str">
        <f>LOOKUP(B563,Blad1!A:A,Blad1!D:D)</f>
        <v>3525 - Croix-Rouge : jamais trop jeune pour apprendre - Timbre de V5-3525</v>
      </c>
      <c r="B563">
        <f>B561+1</f>
        <v>278</v>
      </c>
      <c r="C563" s="38" t="s">
        <v>1183</v>
      </c>
      <c r="D563" s="11"/>
      <c r="E563" s="61"/>
      <c r="F563" s="20"/>
      <c r="G563" s="25"/>
      <c r="H563" s="67"/>
      <c r="I563" s="74" t="str">
        <f>IF(J563="◄","◄",IF(J563="ok","►",""))</f>
        <v>◄</v>
      </c>
      <c r="J563" s="75" t="str">
        <f>IF(J564&gt;0,"OK","◄")</f>
        <v>◄</v>
      </c>
      <c r="K563" s="76" t="str">
        <f>IF(AND(L563="◄",M563="►"),"◄?►",IF(L563="◄","◄",IF(M563="►","►","")))</f>
        <v>◄</v>
      </c>
      <c r="L563" s="42" t="str">
        <f>IF(L564&gt;0,"","◄")</f>
        <v>◄</v>
      </c>
      <c r="M563" s="43" t="str">
        <f>IF(M564,"►","")</f>
        <v/>
      </c>
      <c r="N563" s="12">
        <v>38850</v>
      </c>
      <c r="O563" s="100"/>
      <c r="P563" s="8" t="str">
        <f>IF(P564&gt;0,"◄","")</f>
        <v>◄</v>
      </c>
      <c r="Q563" s="101" t="str">
        <f>IF(AND(L564="",M564&gt;0),"?",IF(SUM(Q564:Q565)&gt;0,"►",""))</f>
        <v/>
      </c>
      <c r="R563" s="81"/>
    </row>
    <row r="564" spans="1:18" x14ac:dyDescent="0.3">
      <c r="A564" t="e">
        <f>LOOKUP(B564,Blad1!A:A,Blad1!D:D)</f>
        <v>#N/A</v>
      </c>
      <c r="C564" s="22"/>
      <c r="D564" s="26" t="s">
        <v>750</v>
      </c>
      <c r="E564" s="44"/>
      <c r="F564" s="45"/>
      <c r="G564" s="27" t="s">
        <v>751</v>
      </c>
      <c r="H564" s="64" t="s">
        <v>430</v>
      </c>
      <c r="I564" s="77" t="str">
        <f>IF(J564&gt;0,"ok","◄")</f>
        <v>◄</v>
      </c>
      <c r="J564" s="78"/>
      <c r="K564" s="77" t="str">
        <f>IF(AND(L564="",M564&gt;0),"?",IF(L564="","◄",IF(M564&gt;=1,"►","")))</f>
        <v>◄</v>
      </c>
      <c r="L564" s="33"/>
      <c r="M564" s="34"/>
      <c r="N564" s="2"/>
      <c r="O564" s="102"/>
      <c r="P564" s="10">
        <f>IF(L564&gt;0,"",IF(I564="zie voorgaande rij","voir▲",IF(I564="zie volgende rijen","zie▼",1)))</f>
        <v>1</v>
      </c>
      <c r="Q564" s="103" t="str">
        <f>IF(M564&gt;0,M564,IF(I564="zie voorgaande rij","voir▲",IF(I564="zie volgende rijen","zie▼","")))</f>
        <v/>
      </c>
      <c r="R564" s="81"/>
    </row>
    <row r="565" spans="1:18" ht="15" x14ac:dyDescent="0.3">
      <c r="A565" t="str">
        <f>LOOKUP(B565,Blad1!A:A,Blad1!D:D)</f>
        <v>3526 - Carnet de dix vignettes "Croix Rouge"  (pas d'indication de valeur v=0,52€) - Carnet B63</v>
      </c>
      <c r="B565">
        <f>B563+1</f>
        <v>279</v>
      </c>
      <c r="C565" s="38" t="s">
        <v>1184</v>
      </c>
      <c r="D565" s="11"/>
      <c r="E565" s="61"/>
      <c r="F565" s="20"/>
      <c r="G565" s="25"/>
      <c r="H565" s="67"/>
      <c r="I565" s="70"/>
      <c r="J565" s="89" t="str">
        <f>RIGHT(G564,13)</f>
        <v xml:space="preserve">N°. 3 / 2006 </v>
      </c>
      <c r="K565" s="70"/>
      <c r="L565" s="111"/>
      <c r="M565" s="20"/>
      <c r="N565" s="12">
        <v>38829</v>
      </c>
      <c r="O565" s="102"/>
      <c r="P565" s="102"/>
      <c r="Q565" s="110"/>
      <c r="R565" s="81"/>
    </row>
    <row r="566" spans="1:18" ht="15" thickBot="1" x14ac:dyDescent="0.35">
      <c r="A566" t="e">
        <f>LOOKUP(B566,Blad1!A:A,Blad1!D:D)</f>
        <v>#N/A</v>
      </c>
      <c r="C566" s="22"/>
      <c r="D566" s="26" t="s">
        <v>752</v>
      </c>
      <c r="E566" s="44"/>
      <c r="F566" s="45"/>
      <c r="G566" s="27" t="s">
        <v>751</v>
      </c>
      <c r="H566" s="64" t="s">
        <v>430</v>
      </c>
      <c r="I566" s="70"/>
      <c r="J566" s="79"/>
      <c r="K566" s="70"/>
      <c r="L566" s="136" t="s">
        <v>451</v>
      </c>
      <c r="M566" s="137"/>
      <c r="N566" s="52"/>
      <c r="O566" s="102"/>
      <c r="P566" s="14" t="s">
        <v>450</v>
      </c>
      <c r="Q566" s="106" t="s">
        <v>450</v>
      </c>
      <c r="R566" s="81"/>
    </row>
    <row r="567" spans="1:18" ht="15" x14ac:dyDescent="0.3">
      <c r="A567" t="str">
        <f>LOOKUP(B567,Blad1!A:A,Blad1!D:D)</f>
        <v>3527 - Logo BELGICA 2006 - Timbres de V10-3527</v>
      </c>
      <c r="B567">
        <f>B565+1</f>
        <v>280</v>
      </c>
      <c r="C567" s="38" t="s">
        <v>1185</v>
      </c>
      <c r="D567" s="11"/>
      <c r="E567" s="61"/>
      <c r="F567" s="20"/>
      <c r="G567" s="25"/>
      <c r="H567" s="67"/>
      <c r="I567" s="70"/>
      <c r="J567" s="79"/>
      <c r="K567" s="70"/>
      <c r="L567" s="111"/>
      <c r="M567" s="20"/>
      <c r="N567" s="12">
        <v>38850</v>
      </c>
      <c r="O567" s="102"/>
      <c r="P567" s="102"/>
      <c r="Q567" s="110"/>
      <c r="R567" s="81"/>
    </row>
    <row r="568" spans="1:18" ht="15" thickBot="1" x14ac:dyDescent="0.35">
      <c r="A568" t="e">
        <f>LOOKUP(B568,Blad1!A:A,Blad1!D:D)</f>
        <v>#N/A</v>
      </c>
      <c r="C568" s="22"/>
      <c r="D568" s="26" t="s">
        <v>753</v>
      </c>
      <c r="E568" s="44"/>
      <c r="F568" s="45"/>
      <c r="G568" s="27" t="s">
        <v>751</v>
      </c>
      <c r="H568" s="64" t="s">
        <v>430</v>
      </c>
      <c r="I568" s="70"/>
      <c r="J568" s="79"/>
      <c r="K568" s="70"/>
      <c r="L568" s="136" t="s">
        <v>451</v>
      </c>
      <c r="M568" s="137"/>
      <c r="N568" s="52"/>
      <c r="O568" s="102"/>
      <c r="P568" s="14" t="s">
        <v>450</v>
      </c>
      <c r="Q568" s="106" t="s">
        <v>450</v>
      </c>
      <c r="R568" s="81"/>
    </row>
    <row r="569" spans="1:18" ht="32.4" customHeight="1" x14ac:dyDescent="0.3">
      <c r="A569" t="str">
        <f>LOOKUP(B569,Blad1!A:A,Blad1!D:D)</f>
        <v>3528 - Carnet de dix vignettes "Logo BELGICA 2006"   (pas d'indication de valeur v=0,52€) - Timbre du carnet B64</v>
      </c>
      <c r="B569">
        <f>B567+1</f>
        <v>281</v>
      </c>
      <c r="C569" s="138" t="s">
        <v>1186</v>
      </c>
      <c r="D569" s="139"/>
      <c r="E569" s="139"/>
      <c r="F569" s="139"/>
      <c r="G569" s="139"/>
      <c r="H569" s="57"/>
      <c r="I569" s="70"/>
      <c r="J569" s="79"/>
      <c r="K569" s="70"/>
      <c r="L569" s="111"/>
      <c r="M569" s="20"/>
      <c r="N569" s="12">
        <v>38850</v>
      </c>
      <c r="O569" s="102"/>
      <c r="P569" s="102"/>
      <c r="Q569" s="110"/>
      <c r="R569" s="81"/>
    </row>
    <row r="570" spans="1:18" ht="15" thickBot="1" x14ac:dyDescent="0.35">
      <c r="A570" t="e">
        <f>LOOKUP(B570,Blad1!A:A,Blad1!D:D)</f>
        <v>#N/A</v>
      </c>
      <c r="C570" s="22"/>
      <c r="D570" s="26" t="s">
        <v>754</v>
      </c>
      <c r="E570" s="44"/>
      <c r="F570" s="45"/>
      <c r="G570" s="27" t="s">
        <v>751</v>
      </c>
      <c r="H570" s="64" t="s">
        <v>430</v>
      </c>
      <c r="I570" s="70"/>
      <c r="J570" s="79"/>
      <c r="K570" s="70"/>
      <c r="L570" s="136" t="s">
        <v>451</v>
      </c>
      <c r="M570" s="137"/>
      <c r="N570" s="52"/>
      <c r="O570" s="102"/>
      <c r="P570" s="14" t="s">
        <v>450</v>
      </c>
      <c r="Q570" s="106" t="s">
        <v>450</v>
      </c>
      <c r="R570" s="81"/>
    </row>
    <row r="571" spans="1:18" ht="15" x14ac:dyDescent="0.3">
      <c r="A571" t="str">
        <f>LOOKUP(B571,Blad1!A:A,Blad1!D:D)</f>
        <v>3529 / 3532 - Phares de la côtes belges - Timbres de V10-3529►V10-3532</v>
      </c>
      <c r="B571">
        <f>B569+1</f>
        <v>282</v>
      </c>
      <c r="C571" s="38" t="s">
        <v>1187</v>
      </c>
      <c r="D571" s="11"/>
      <c r="E571" s="61"/>
      <c r="F571" s="20"/>
      <c r="G571" s="25"/>
      <c r="H571" s="67"/>
      <c r="I571" s="70"/>
      <c r="J571" s="79"/>
      <c r="K571" s="70"/>
      <c r="L571" s="111"/>
      <c r="M571" s="20"/>
      <c r="N571" s="12">
        <v>38850</v>
      </c>
      <c r="O571" s="102"/>
      <c r="P571" s="102"/>
      <c r="Q571" s="110"/>
      <c r="R571" s="81"/>
    </row>
    <row r="572" spans="1:18" ht="15" thickBot="1" x14ac:dyDescent="0.35">
      <c r="A572" t="e">
        <f>LOOKUP(B572,Blad1!A:A,Blad1!D:D)</f>
        <v>#N/A</v>
      </c>
      <c r="C572" s="22"/>
      <c r="D572" s="26" t="s">
        <v>755</v>
      </c>
      <c r="E572" s="44"/>
      <c r="F572" s="45"/>
      <c r="G572" s="27" t="s">
        <v>751</v>
      </c>
      <c r="H572" s="64" t="s">
        <v>430</v>
      </c>
      <c r="I572" s="70"/>
      <c r="J572" s="79"/>
      <c r="K572" s="70"/>
      <c r="L572" s="136" t="s">
        <v>451</v>
      </c>
      <c r="M572" s="137"/>
      <c r="N572" s="52"/>
      <c r="O572" s="102"/>
      <c r="P572" s="14" t="s">
        <v>450</v>
      </c>
      <c r="Q572" s="106" t="s">
        <v>450</v>
      </c>
      <c r="R572" s="81"/>
    </row>
    <row r="573" spans="1:18" ht="15" x14ac:dyDescent="0.3">
      <c r="A573" t="str">
        <f>LOOKUP(B573,Blad1!A:A,Blad1!D:D)</f>
        <v>3533 / 3437 - Nature : Poissons de la mer du Nord - Timbres du bloc BL130</v>
      </c>
      <c r="B573">
        <f>B571+1</f>
        <v>283</v>
      </c>
      <c r="C573" s="38" t="s">
        <v>1188</v>
      </c>
      <c r="D573" s="11"/>
      <c r="E573" s="61"/>
      <c r="F573" s="20"/>
      <c r="G573" s="25"/>
      <c r="H573" s="67"/>
      <c r="I573" s="70"/>
      <c r="J573" s="79"/>
      <c r="K573" s="70"/>
      <c r="L573" s="111"/>
      <c r="M573" s="20"/>
      <c r="N573" s="12">
        <v>38850</v>
      </c>
      <c r="O573" s="102"/>
      <c r="P573" s="102"/>
      <c r="Q573" s="110"/>
      <c r="R573" s="81"/>
    </row>
    <row r="574" spans="1:18" ht="15" thickBot="1" x14ac:dyDescent="0.35">
      <c r="A574" t="e">
        <f>LOOKUP(B574,Blad1!A:A,Blad1!D:D)</f>
        <v>#N/A</v>
      </c>
      <c r="C574" s="22"/>
      <c r="D574" s="26" t="s">
        <v>756</v>
      </c>
      <c r="E574" s="44"/>
      <c r="F574" s="45"/>
      <c r="G574" s="27" t="s">
        <v>751</v>
      </c>
      <c r="H574" s="64" t="s">
        <v>430</v>
      </c>
      <c r="I574" s="70"/>
      <c r="J574" s="79"/>
      <c r="K574" s="70"/>
      <c r="L574" s="136" t="s">
        <v>451</v>
      </c>
      <c r="M574" s="137"/>
      <c r="N574" s="52"/>
      <c r="O574" s="102"/>
      <c r="P574" s="14" t="s">
        <v>450</v>
      </c>
      <c r="Q574" s="106" t="s">
        <v>450</v>
      </c>
      <c r="R574" s="81"/>
    </row>
    <row r="575" spans="1:18" ht="15" x14ac:dyDescent="0.3">
      <c r="A575" t="str">
        <f>LOOKUP(B575,Blad1!A:A,Blad1!D:D)</f>
        <v>3538 - Timbres ordinaires type "Oiseaux" : grèbe huppé</v>
      </c>
      <c r="B575">
        <f>B573+1</f>
        <v>284</v>
      </c>
      <c r="C575" s="38" t="s">
        <v>1189</v>
      </c>
      <c r="D575" s="11"/>
      <c r="E575" s="61"/>
      <c r="F575" s="20"/>
      <c r="G575" s="25"/>
      <c r="H575" s="67"/>
      <c r="I575" s="70"/>
      <c r="J575" s="79"/>
      <c r="K575" s="70"/>
      <c r="L575" s="111"/>
      <c r="M575" s="20"/>
      <c r="N575" s="12">
        <v>38850</v>
      </c>
      <c r="O575" s="102"/>
      <c r="P575" s="102"/>
      <c r="Q575" s="110"/>
      <c r="R575" s="81"/>
    </row>
    <row r="576" spans="1:18" ht="15" thickBot="1" x14ac:dyDescent="0.35">
      <c r="A576" t="e">
        <f>LOOKUP(B576,Blad1!A:A,Blad1!D:D)</f>
        <v>#N/A</v>
      </c>
      <c r="C576" s="22"/>
      <c r="D576" s="26" t="s">
        <v>757</v>
      </c>
      <c r="E576" s="44"/>
      <c r="F576" s="45"/>
      <c r="G576" s="27" t="s">
        <v>751</v>
      </c>
      <c r="H576" s="64" t="s">
        <v>430</v>
      </c>
      <c r="I576" s="70"/>
      <c r="J576" s="79"/>
      <c r="K576" s="70"/>
      <c r="L576" s="136" t="s">
        <v>451</v>
      </c>
      <c r="M576" s="137"/>
      <c r="N576" s="52"/>
      <c r="O576" s="102"/>
      <c r="P576" s="14" t="s">
        <v>450</v>
      </c>
      <c r="Q576" s="106" t="s">
        <v>450</v>
      </c>
      <c r="R576" s="81"/>
    </row>
    <row r="577" spans="1:18" ht="31.2" customHeight="1" x14ac:dyDescent="0.3">
      <c r="A577" t="str">
        <f>LOOKUP(B577,Blad1!A:A,Blad1!D:D)</f>
        <v>3539 / 3540 - Sport : 100 ans BOIC &amp; World Cup 2006 en Allemagne - Timbre 3539 de V10-3539 - Timbre 3540 de bloc BL131</v>
      </c>
      <c r="B577">
        <f>B575+1</f>
        <v>285</v>
      </c>
      <c r="C577" s="138" t="s">
        <v>1190</v>
      </c>
      <c r="D577" s="139"/>
      <c r="E577" s="139"/>
      <c r="F577" s="139"/>
      <c r="G577" s="139"/>
      <c r="H577" s="57"/>
      <c r="I577" s="70"/>
      <c r="J577" s="79"/>
      <c r="K577" s="70"/>
      <c r="L577" s="111"/>
      <c r="M577" s="20"/>
      <c r="N577" s="12">
        <v>38874</v>
      </c>
      <c r="O577" s="102"/>
      <c r="P577" s="102"/>
      <c r="Q577" s="110"/>
      <c r="R577" s="81"/>
    </row>
    <row r="578" spans="1:18" ht="15" thickBot="1" x14ac:dyDescent="0.35">
      <c r="A578" t="e">
        <f>LOOKUP(B578,Blad1!A:A,Blad1!D:D)</f>
        <v>#N/A</v>
      </c>
      <c r="C578" s="22"/>
      <c r="D578" s="26" t="s">
        <v>758</v>
      </c>
      <c r="E578" s="44"/>
      <c r="F578" s="45"/>
      <c r="G578" s="27" t="s">
        <v>751</v>
      </c>
      <c r="H578" s="64" t="s">
        <v>430</v>
      </c>
      <c r="I578" s="70"/>
      <c r="J578" s="79"/>
      <c r="K578" s="70"/>
      <c r="L578" s="136" t="s">
        <v>451</v>
      </c>
      <c r="M578" s="137"/>
      <c r="N578" s="52"/>
      <c r="O578" s="102"/>
      <c r="P578" s="14" t="s">
        <v>450</v>
      </c>
      <c r="Q578" s="106" t="s">
        <v>450</v>
      </c>
      <c r="R578" s="81"/>
    </row>
    <row r="579" spans="1:18" ht="15" x14ac:dyDescent="0.3">
      <c r="A579" t="str">
        <f>LOOKUP(B579,Blad1!A:A,Blad1!D:D)</f>
        <v xml:space="preserve">3541 / 3545 - Wallonie idyllique - Timbres de bloc BL132 </v>
      </c>
      <c r="B579">
        <f>B577+1</f>
        <v>286</v>
      </c>
      <c r="C579" s="38" t="s">
        <v>1191</v>
      </c>
      <c r="D579" s="11"/>
      <c r="E579" s="61"/>
      <c r="F579" s="20"/>
      <c r="G579" s="25"/>
      <c r="H579" s="67"/>
      <c r="I579" s="70"/>
      <c r="J579" s="79"/>
      <c r="K579" s="70"/>
      <c r="L579" s="111"/>
      <c r="M579" s="20"/>
      <c r="N579" s="12">
        <v>38874</v>
      </c>
      <c r="O579" s="102"/>
      <c r="P579" s="102"/>
      <c r="Q579" s="110"/>
      <c r="R579" s="81"/>
    </row>
    <row r="580" spans="1:18" ht="15" thickBot="1" x14ac:dyDescent="0.35">
      <c r="A580" t="e">
        <f>LOOKUP(B580,Blad1!A:A,Blad1!D:D)</f>
        <v>#N/A</v>
      </c>
      <c r="C580" s="22"/>
      <c r="D580" s="26" t="s">
        <v>759</v>
      </c>
      <c r="E580" s="44"/>
      <c r="F580" s="45"/>
      <c r="G580" s="27" t="s">
        <v>751</v>
      </c>
      <c r="H580" s="64" t="s">
        <v>430</v>
      </c>
      <c r="I580" s="70"/>
      <c r="J580" s="79"/>
      <c r="K580" s="70"/>
      <c r="L580" s="136" t="s">
        <v>451</v>
      </c>
      <c r="M580" s="137"/>
      <c r="N580" s="52"/>
      <c r="O580" s="102"/>
      <c r="P580" s="14" t="s">
        <v>450</v>
      </c>
      <c r="Q580" s="106" t="s">
        <v>450</v>
      </c>
      <c r="R580" s="81"/>
    </row>
    <row r="581" spans="1:18" ht="15" x14ac:dyDescent="0.3">
      <c r="A581" t="str">
        <f>LOOKUP(B581,Blad1!A:A,Blad1!D:D)</f>
        <v>3546 - Timbres de type "Oiseaux" communs : grèbe à cou noir - Timbre de V10-3546</v>
      </c>
      <c r="B581">
        <f>B579+1</f>
        <v>287</v>
      </c>
      <c r="C581" s="38" t="s">
        <v>1192</v>
      </c>
      <c r="D581" s="11"/>
      <c r="E581" s="61"/>
      <c r="F581" s="20"/>
      <c r="G581" s="25"/>
      <c r="H581" s="67"/>
      <c r="I581" s="70"/>
      <c r="J581" s="79"/>
      <c r="K581" s="70"/>
      <c r="L581" s="111"/>
      <c r="M581" s="20"/>
      <c r="N581" s="12">
        <v>38871</v>
      </c>
      <c r="O581" s="102"/>
      <c r="P581" s="102"/>
      <c r="Q581" s="110"/>
      <c r="R581" s="81"/>
    </row>
    <row r="582" spans="1:18" ht="15" thickBot="1" x14ac:dyDescent="0.35">
      <c r="A582" t="e">
        <f>LOOKUP(B582,Blad1!A:A,Blad1!D:D)</f>
        <v>#N/A</v>
      </c>
      <c r="C582" s="22"/>
      <c r="D582" s="26" t="s">
        <v>760</v>
      </c>
      <c r="E582" s="44"/>
      <c r="F582" s="45"/>
      <c r="G582" s="27" t="s">
        <v>751</v>
      </c>
      <c r="H582" s="64" t="s">
        <v>430</v>
      </c>
      <c r="I582" s="70"/>
      <c r="J582" s="79"/>
      <c r="K582" s="70"/>
      <c r="L582" s="136" t="s">
        <v>451</v>
      </c>
      <c r="M582" s="137"/>
      <c r="N582" s="52"/>
      <c r="O582" s="102"/>
      <c r="P582" s="14" t="s">
        <v>450</v>
      </c>
      <c r="Q582" s="106" t="s">
        <v>450</v>
      </c>
      <c r="R582" s="81"/>
    </row>
    <row r="583" spans="1:18" ht="15.6" thickBot="1" x14ac:dyDescent="0.35">
      <c r="A583" t="str">
        <f>LOOKUP(B583,Blad1!A:A,Blad1!D:D)</f>
        <v>3547 - Marcinelle (1956 -2006) - Timbre de V10-3547</v>
      </c>
      <c r="B583">
        <f>B581+1</f>
        <v>288</v>
      </c>
      <c r="C583" s="38" t="s">
        <v>1193</v>
      </c>
      <c r="D583" s="11"/>
      <c r="E583" s="61"/>
      <c r="F583" s="20"/>
      <c r="G583" s="25"/>
      <c r="H583" s="67"/>
      <c r="I583" s="74" t="str">
        <f>IF(J583="◄","◄",IF(J583="ok","►",""))</f>
        <v>◄</v>
      </c>
      <c r="J583" s="75" t="str">
        <f>IF(J584&gt;0,"OK","◄")</f>
        <v>◄</v>
      </c>
      <c r="K583" s="76" t="str">
        <f>IF(AND(L583="◄",M583="►"),"◄?►",IF(L583="◄","◄",IF(M583="►","►","")))</f>
        <v>◄</v>
      </c>
      <c r="L583" s="42" t="str">
        <f>IF(L584&gt;0,"","◄")</f>
        <v>◄</v>
      </c>
      <c r="M583" s="43" t="str">
        <f>IF(M584,"►","")</f>
        <v/>
      </c>
      <c r="N583" s="12">
        <v>38934</v>
      </c>
      <c r="O583" s="100"/>
      <c r="P583" s="8" t="str">
        <f>IF(P584&gt;0,"◄","")</f>
        <v>◄</v>
      </c>
      <c r="Q583" s="101" t="str">
        <f>IF(AND(L584="",M584&gt;0),"?",IF(SUM(Q584:Q585)&gt;0,"►",""))</f>
        <v/>
      </c>
      <c r="R583" s="81"/>
    </row>
    <row r="584" spans="1:18" x14ac:dyDescent="0.3">
      <c r="A584" t="e">
        <f>LOOKUP(B584,Blad1!A:A,Blad1!D:D)</f>
        <v>#N/A</v>
      </c>
      <c r="C584" s="22"/>
      <c r="D584" s="26" t="s">
        <v>761</v>
      </c>
      <c r="E584" s="44"/>
      <c r="F584" s="45"/>
      <c r="G584" s="27" t="s">
        <v>762</v>
      </c>
      <c r="H584" s="64" t="s">
        <v>430</v>
      </c>
      <c r="I584" s="77" t="str">
        <f>IF(J584&gt;0,"ok","◄")</f>
        <v>◄</v>
      </c>
      <c r="J584" s="78"/>
      <c r="K584" s="77" t="str">
        <f>IF(AND(L584="",M584&gt;0),"?",IF(L584="","◄",IF(M584&gt;=1,"►","")))</f>
        <v>◄</v>
      </c>
      <c r="L584" s="33"/>
      <c r="M584" s="34"/>
      <c r="N584" s="2"/>
      <c r="O584" s="102"/>
      <c r="P584" s="10">
        <f>IF(L584&gt;0,"",IF(I584="zie voorgaande rij","voir▲",IF(I584="zie volgende rijen","zie▼",1)))</f>
        <v>1</v>
      </c>
      <c r="Q584" s="103" t="str">
        <f>IF(M584&gt;0,M584,IF(I584="zie voorgaande rij","voir▲",IF(I584="zie volgende rijen","zie▼","")))</f>
        <v/>
      </c>
      <c r="R584" s="81"/>
    </row>
    <row r="585" spans="1:18" ht="28.8" customHeight="1" x14ac:dyDescent="0.3">
      <c r="A585" t="str">
        <f>LOOKUP(B585,Blad1!A:A,Blad1!D:D)</f>
        <v>3548 - Carnet de dix autocollants "Bluet des champs"   (pas d'indication de valeur v=0,52€) - Timbres du carnet B65</v>
      </c>
      <c r="B585">
        <f>B583+1</f>
        <v>289</v>
      </c>
      <c r="C585" s="138" t="s">
        <v>1194</v>
      </c>
      <c r="D585" s="139"/>
      <c r="E585" s="139"/>
      <c r="F585" s="139"/>
      <c r="G585" s="139"/>
      <c r="H585" s="57"/>
      <c r="I585" s="70"/>
      <c r="J585" s="89" t="str">
        <f>RIGHT(G584,13)</f>
        <v xml:space="preserve">N°. 4 / 2006 </v>
      </c>
      <c r="K585" s="70"/>
      <c r="L585" s="111"/>
      <c r="M585" s="20"/>
      <c r="N585" s="12">
        <v>38934</v>
      </c>
      <c r="O585" s="102"/>
      <c r="P585" s="102"/>
      <c r="Q585" s="110"/>
      <c r="R585" s="81"/>
    </row>
    <row r="586" spans="1:18" ht="15" thickBot="1" x14ac:dyDescent="0.35">
      <c r="A586" t="e">
        <f>LOOKUP(B586,Blad1!A:A,Blad1!D:D)</f>
        <v>#N/A</v>
      </c>
      <c r="C586" s="22"/>
      <c r="D586" s="26" t="s">
        <v>763</v>
      </c>
      <c r="E586" s="44"/>
      <c r="F586" s="45"/>
      <c r="G586" s="27" t="s">
        <v>762</v>
      </c>
      <c r="H586" s="64" t="s">
        <v>430</v>
      </c>
      <c r="I586" s="70"/>
      <c r="J586" s="79"/>
      <c r="K586" s="70"/>
      <c r="L586" s="136" t="s">
        <v>451</v>
      </c>
      <c r="M586" s="137"/>
      <c r="N586" s="52"/>
      <c r="O586" s="102"/>
      <c r="P586" s="14" t="s">
        <v>450</v>
      </c>
      <c r="Q586" s="106" t="s">
        <v>450</v>
      </c>
      <c r="R586" s="81"/>
    </row>
    <row r="587" spans="1:18" ht="31.2" customHeight="1" x14ac:dyDescent="0.3">
      <c r="A587" t="str">
        <f>LOOKUP(B587,Blad1!A:A,Blad1!D:D)</f>
        <v>3549 - Carnet de dix vignettes "Tulipe Rembrandt"   (pas d'indication de valeur v=0,70€) - Timbres du carnet B66</v>
      </c>
      <c r="B587">
        <f>B585+1</f>
        <v>290</v>
      </c>
      <c r="C587" s="138" t="s">
        <v>1195</v>
      </c>
      <c r="D587" s="139"/>
      <c r="E587" s="139"/>
      <c r="F587" s="139"/>
      <c r="G587" s="139"/>
      <c r="H587" s="57"/>
      <c r="I587" s="70"/>
      <c r="J587" s="79"/>
      <c r="K587" s="70"/>
      <c r="L587" s="111"/>
      <c r="M587" s="20"/>
      <c r="N587" s="12">
        <v>38983</v>
      </c>
      <c r="O587" s="102"/>
      <c r="P587" s="102"/>
      <c r="Q587" s="110"/>
      <c r="R587" s="81"/>
    </row>
    <row r="588" spans="1:18" ht="15" thickBot="1" x14ac:dyDescent="0.35">
      <c r="A588" t="e">
        <f>LOOKUP(B588,Blad1!A:A,Blad1!D:D)</f>
        <v>#N/A</v>
      </c>
      <c r="C588" s="22"/>
      <c r="D588" s="26" t="s">
        <v>764</v>
      </c>
      <c r="E588" s="44"/>
      <c r="F588" s="45"/>
      <c r="G588" s="27" t="s">
        <v>762</v>
      </c>
      <c r="H588" s="64" t="s">
        <v>430</v>
      </c>
      <c r="I588" s="70"/>
      <c r="J588" s="79"/>
      <c r="K588" s="70"/>
      <c r="L588" s="136" t="s">
        <v>451</v>
      </c>
      <c r="M588" s="137"/>
      <c r="N588" s="52"/>
      <c r="O588" s="102"/>
      <c r="P588" s="14" t="s">
        <v>450</v>
      </c>
      <c r="Q588" s="106" t="s">
        <v>450</v>
      </c>
      <c r="R588" s="81"/>
    </row>
    <row r="589" spans="1:18" ht="15" x14ac:dyDescent="0.3">
      <c r="A589" t="str">
        <f>LOOKUP(B589,Blad1!A:A,Blad1!D:D)</f>
        <v>3550 / 3551 - La Hansa - Timbres de V10-3550 &amp; V10-3551</v>
      </c>
      <c r="B589">
        <f>B587+1</f>
        <v>291</v>
      </c>
      <c r="C589" s="38" t="s">
        <v>1196</v>
      </c>
      <c r="D589" s="11"/>
      <c r="E589" s="61"/>
      <c r="F589" s="20"/>
      <c r="G589" s="25"/>
      <c r="H589" s="67"/>
      <c r="I589" s="70"/>
      <c r="J589" s="79"/>
      <c r="K589" s="70"/>
      <c r="L589" s="111"/>
      <c r="M589" s="20"/>
      <c r="N589" s="12">
        <v>38983</v>
      </c>
      <c r="O589" s="102"/>
      <c r="P589" s="102"/>
      <c r="Q589" s="110"/>
      <c r="R589" s="81"/>
    </row>
    <row r="590" spans="1:18" ht="15" thickBot="1" x14ac:dyDescent="0.35">
      <c r="A590" t="e">
        <f>LOOKUP(B590,Blad1!A:A,Blad1!D:D)</f>
        <v>#N/A</v>
      </c>
      <c r="C590" s="22"/>
      <c r="D590" s="26" t="s">
        <v>765</v>
      </c>
      <c r="E590" s="44"/>
      <c r="F590" s="45"/>
      <c r="G590" s="27" t="s">
        <v>762</v>
      </c>
      <c r="H590" s="64" t="s">
        <v>430</v>
      </c>
      <c r="I590" s="70"/>
      <c r="J590" s="79"/>
      <c r="K590" s="70"/>
      <c r="L590" s="136" t="s">
        <v>451</v>
      </c>
      <c r="M590" s="137"/>
      <c r="N590" s="52"/>
      <c r="O590" s="102"/>
      <c r="P590" s="14" t="s">
        <v>450</v>
      </c>
      <c r="Q590" s="106" t="s">
        <v>450</v>
      </c>
      <c r="R590" s="81"/>
    </row>
    <row r="591" spans="1:18" ht="15" x14ac:dyDescent="0.3">
      <c r="A591" t="str">
        <f>LOOKUP(B591,Blad1!A:A,Blad1!D:D)</f>
        <v>3552 - Institut de Médecine Tropicale d'Anvers. - Timbres de V10-3552</v>
      </c>
      <c r="B591">
        <f>B589+1</f>
        <v>292</v>
      </c>
      <c r="C591" s="38" t="s">
        <v>1197</v>
      </c>
      <c r="D591" s="11"/>
      <c r="E591" s="61"/>
      <c r="F591" s="20"/>
      <c r="G591" s="25"/>
      <c r="H591" s="67"/>
      <c r="I591" s="70"/>
      <c r="J591" s="79"/>
      <c r="K591" s="70"/>
      <c r="L591" s="111"/>
      <c r="M591" s="20"/>
      <c r="N591" s="12">
        <v>38983</v>
      </c>
      <c r="O591" s="102"/>
      <c r="P591" s="102"/>
      <c r="Q591" s="110"/>
      <c r="R591" s="81"/>
    </row>
    <row r="592" spans="1:18" ht="15" thickBot="1" x14ac:dyDescent="0.35">
      <c r="A592" t="e">
        <f>LOOKUP(B592,Blad1!A:A,Blad1!D:D)</f>
        <v>#N/A</v>
      </c>
      <c r="C592" s="22"/>
      <c r="D592" s="26" t="s">
        <v>766</v>
      </c>
      <c r="E592" s="44"/>
      <c r="F592" s="45"/>
      <c r="G592" s="27" t="s">
        <v>762</v>
      </c>
      <c r="H592" s="64" t="s">
        <v>430</v>
      </c>
      <c r="I592" s="70"/>
      <c r="J592" s="79"/>
      <c r="K592" s="70"/>
      <c r="L592" s="136" t="s">
        <v>451</v>
      </c>
      <c r="M592" s="137"/>
      <c r="N592" s="52"/>
      <c r="O592" s="102"/>
      <c r="P592" s="14" t="s">
        <v>450</v>
      </c>
      <c r="Q592" s="106" t="s">
        <v>450</v>
      </c>
      <c r="R592" s="81"/>
    </row>
    <row r="593" spans="1:18" ht="15" x14ac:dyDescent="0.3">
      <c r="A593" t="str">
        <f>LOOKUP(B593,Blad1!A:A,Blad1!D:D)</f>
        <v>3553 - Académie Belge de Philatélie - Timbres de V10-3553</v>
      </c>
      <c r="B593">
        <f>B591+1</f>
        <v>293</v>
      </c>
      <c r="C593" s="38" t="s">
        <v>1198</v>
      </c>
      <c r="D593" s="11"/>
      <c r="E593" s="61"/>
      <c r="F593" s="20"/>
      <c r="G593" s="25"/>
      <c r="H593" s="67"/>
      <c r="I593" s="70"/>
      <c r="J593" s="79"/>
      <c r="K593" s="70"/>
      <c r="L593" s="104"/>
      <c r="M593" s="20"/>
      <c r="N593" s="12">
        <v>39011</v>
      </c>
      <c r="O593" s="102"/>
      <c r="P593" s="102"/>
      <c r="Q593" s="110"/>
      <c r="R593" s="81"/>
    </row>
    <row r="594" spans="1:18" ht="15" thickBot="1" x14ac:dyDescent="0.35">
      <c r="A594" t="e">
        <f>LOOKUP(B594,Blad1!A:A,Blad1!D:D)</f>
        <v>#N/A</v>
      </c>
      <c r="C594" s="22"/>
      <c r="D594" s="26" t="s">
        <v>767</v>
      </c>
      <c r="E594" s="44"/>
      <c r="F594" s="45"/>
      <c r="G594" s="27" t="s">
        <v>762</v>
      </c>
      <c r="H594" s="64" t="s">
        <v>430</v>
      </c>
      <c r="I594" s="70"/>
      <c r="J594" s="79"/>
      <c r="K594" s="70"/>
      <c r="L594" s="136" t="s">
        <v>451</v>
      </c>
      <c r="M594" s="137"/>
      <c r="N594" s="52"/>
      <c r="O594" s="102"/>
      <c r="P594" s="14" t="s">
        <v>450</v>
      </c>
      <c r="Q594" s="106" t="s">
        <v>450</v>
      </c>
      <c r="R594" s="81"/>
    </row>
    <row r="595" spans="1:18" ht="15" x14ac:dyDescent="0.3">
      <c r="A595" t="str">
        <f>LOOKUP(B595,Blad1!A:A,Blad1!D:D)</f>
        <v>3554 - Promotion de la philatélie - Timbres de V5-3554</v>
      </c>
      <c r="B595">
        <f>B593+1</f>
        <v>294</v>
      </c>
      <c r="C595" s="38" t="s">
        <v>1199</v>
      </c>
      <c r="D595" s="11"/>
      <c r="E595" s="61"/>
      <c r="F595" s="20"/>
      <c r="G595" s="25"/>
      <c r="H595" s="67"/>
      <c r="I595" s="70"/>
      <c r="J595" s="79"/>
      <c r="K595" s="70"/>
      <c r="L595" s="111"/>
      <c r="M595" s="20"/>
      <c r="N595" s="12">
        <v>39011</v>
      </c>
      <c r="O595" s="102"/>
      <c r="P595" s="102"/>
      <c r="Q595" s="110"/>
      <c r="R595" s="81"/>
    </row>
    <row r="596" spans="1:18" ht="15" thickBot="1" x14ac:dyDescent="0.35">
      <c r="A596" t="e">
        <f>LOOKUP(B596,Blad1!A:A,Blad1!D:D)</f>
        <v>#N/A</v>
      </c>
      <c r="C596" s="22"/>
      <c r="D596" s="26" t="s">
        <v>768</v>
      </c>
      <c r="E596" s="44"/>
      <c r="F596" s="45"/>
      <c r="G596" s="27" t="s">
        <v>762</v>
      </c>
      <c r="H596" s="64" t="s">
        <v>430</v>
      </c>
      <c r="I596" s="70"/>
      <c r="J596" s="79"/>
      <c r="K596" s="70"/>
      <c r="L596" s="136" t="s">
        <v>451</v>
      </c>
      <c r="M596" s="137"/>
      <c r="N596" s="52"/>
      <c r="O596" s="102"/>
      <c r="P596" s="14" t="s">
        <v>450</v>
      </c>
      <c r="Q596" s="106" t="s">
        <v>450</v>
      </c>
      <c r="R596" s="81"/>
    </row>
    <row r="597" spans="1:18" ht="15.6" thickBot="1" x14ac:dyDescent="0.35">
      <c r="A597" t="str">
        <f>LOOKUP(B597,Blad1!A:A,Blad1!D:D)</f>
        <v xml:space="preserve">3555 / 3559 - Belgica 2006 - Timbres de bloc BL133 </v>
      </c>
      <c r="B597">
        <f>B595+1</f>
        <v>295</v>
      </c>
      <c r="C597" s="38" t="s">
        <v>1200</v>
      </c>
      <c r="D597" s="11"/>
      <c r="E597" s="61"/>
      <c r="F597" s="20"/>
      <c r="G597" s="25"/>
      <c r="H597" s="67"/>
      <c r="I597" s="74" t="str">
        <f>IF(J597="◄","◄",IF(J597="ok","►",""))</f>
        <v>◄</v>
      </c>
      <c r="J597" s="75" t="str">
        <f>IF(J598&gt;0,"OK","◄")</f>
        <v>◄</v>
      </c>
      <c r="K597" s="76" t="str">
        <f>IF(AND(L597="◄",M597="►"),"◄?►",IF(L597="◄","◄",IF(M597="►","►","")))</f>
        <v>◄</v>
      </c>
      <c r="L597" s="42" t="str">
        <f>IF(L598&gt;0,"","◄")</f>
        <v>◄</v>
      </c>
      <c r="M597" s="43" t="str">
        <f>IF(M598,"►","")</f>
        <v/>
      </c>
      <c r="N597" s="12">
        <v>39037</v>
      </c>
      <c r="O597" s="100"/>
      <c r="P597" s="8" t="str">
        <f>IF(P598&gt;0,"◄","")</f>
        <v>◄</v>
      </c>
      <c r="Q597" s="101" t="str">
        <f>IF(AND(L598="",M598&gt;0),"?",IF(SUM(Q598:Q599)&gt;0,"►",""))</f>
        <v/>
      </c>
      <c r="R597" s="81"/>
    </row>
    <row r="598" spans="1:18" x14ac:dyDescent="0.3">
      <c r="A598" t="e">
        <f>LOOKUP(B598,Blad1!A:A,Blad1!D:D)</f>
        <v>#N/A</v>
      </c>
      <c r="C598" s="22"/>
      <c r="D598" s="26" t="s">
        <v>769</v>
      </c>
      <c r="E598" s="44"/>
      <c r="F598" s="45"/>
      <c r="G598" s="27" t="s">
        <v>770</v>
      </c>
      <c r="H598" s="64" t="s">
        <v>430</v>
      </c>
      <c r="I598" s="77" t="str">
        <f>IF(J598&gt;0,"ok","◄")</f>
        <v>◄</v>
      </c>
      <c r="J598" s="78"/>
      <c r="K598" s="77" t="str">
        <f>IF(AND(L598="",M598&gt;0),"?",IF(L598="","◄",IF(M598&gt;=1,"►","")))</f>
        <v>◄</v>
      </c>
      <c r="L598" s="33"/>
      <c r="M598" s="34"/>
      <c r="N598" s="2"/>
      <c r="O598" s="102"/>
      <c r="P598" s="10">
        <f>IF(L598&gt;0,"",IF(I598="zie voorgaande rij","voir▲",IF(I598="zie volgende rijen","zie▼",1)))</f>
        <v>1</v>
      </c>
      <c r="Q598" s="103" t="str">
        <f>IF(M598&gt;0,M598,IF(I598="zie voorgaande rij","voir▲",IF(I598="zie volgende rijen","zie▼","")))</f>
        <v/>
      </c>
      <c r="R598" s="81"/>
    </row>
    <row r="599" spans="1:18" ht="15" x14ac:dyDescent="0.3">
      <c r="A599" t="str">
        <f>LOOKUP(B599,Blad1!A:A,Blad1!D:D)</f>
        <v>3560 - Belgica 2006 - timbre de bloc BL134 &amp; bloc BL134</v>
      </c>
      <c r="B599">
        <f>B597+1</f>
        <v>296</v>
      </c>
      <c r="C599" s="38" t="s">
        <v>1201</v>
      </c>
      <c r="D599" s="11"/>
      <c r="E599" s="61"/>
      <c r="F599" s="20"/>
      <c r="G599" s="25"/>
      <c r="H599" s="67"/>
      <c r="I599" s="70"/>
      <c r="J599" s="89" t="str">
        <f>RIGHT(G598,13)</f>
        <v xml:space="preserve">N°. 5 / 2006 </v>
      </c>
      <c r="K599" s="70"/>
      <c r="L599" s="111"/>
      <c r="M599" s="20"/>
      <c r="N599" s="12">
        <v>39037</v>
      </c>
      <c r="O599" s="102"/>
      <c r="P599" s="102"/>
      <c r="Q599" s="110"/>
      <c r="R599" s="81"/>
    </row>
    <row r="600" spans="1:18" ht="15" thickBot="1" x14ac:dyDescent="0.35">
      <c r="A600" t="e">
        <f>LOOKUP(B600,Blad1!A:A,Blad1!D:D)</f>
        <v>#N/A</v>
      </c>
      <c r="C600" s="22"/>
      <c r="D600" s="26" t="s">
        <v>771</v>
      </c>
      <c r="E600" s="44"/>
      <c r="F600" s="45"/>
      <c r="G600" s="27" t="s">
        <v>770</v>
      </c>
      <c r="H600" s="64" t="s">
        <v>430</v>
      </c>
      <c r="I600" s="70"/>
      <c r="J600" s="79"/>
      <c r="K600" s="70"/>
      <c r="L600" s="136" t="s">
        <v>451</v>
      </c>
      <c r="M600" s="137"/>
      <c r="N600" s="52"/>
      <c r="O600" s="102"/>
      <c r="P600" s="14" t="s">
        <v>450</v>
      </c>
      <c r="Q600" s="106" t="s">
        <v>450</v>
      </c>
      <c r="R600" s="81"/>
    </row>
    <row r="601" spans="1:18" ht="15" x14ac:dyDescent="0.3">
      <c r="A601" t="str">
        <f>LOOKUP(B601,Blad1!A:A,Blad1!D:D)</f>
        <v>3561 / 3562 - Europe : Enfants et migration - Timbres de F3561/62</v>
      </c>
      <c r="B601">
        <f>B599+1</f>
        <v>297</v>
      </c>
      <c r="C601" s="38" t="s">
        <v>1202</v>
      </c>
      <c r="D601" s="11"/>
      <c r="E601" s="61"/>
      <c r="F601" s="20"/>
      <c r="G601" s="25"/>
      <c r="H601" s="67"/>
      <c r="I601" s="70"/>
      <c r="J601" s="79"/>
      <c r="K601" s="70"/>
      <c r="L601" s="111"/>
      <c r="M601" s="20"/>
      <c r="N601" s="12">
        <v>39038</v>
      </c>
      <c r="O601" s="102"/>
      <c r="P601" s="102"/>
      <c r="Q601" s="110"/>
      <c r="R601" s="81"/>
    </row>
    <row r="602" spans="1:18" ht="15" thickBot="1" x14ac:dyDescent="0.35">
      <c r="A602" t="e">
        <f>LOOKUP(B602,Blad1!A:A,Blad1!D:D)</f>
        <v>#N/A</v>
      </c>
      <c r="C602" s="22"/>
      <c r="D602" s="26" t="s">
        <v>772</v>
      </c>
      <c r="E602" s="44"/>
      <c r="F602" s="45"/>
      <c r="G602" s="27" t="s">
        <v>770</v>
      </c>
      <c r="H602" s="64" t="s">
        <v>430</v>
      </c>
      <c r="I602" s="70"/>
      <c r="J602" s="79"/>
      <c r="K602" s="70"/>
      <c r="L602" s="136" t="s">
        <v>451</v>
      </c>
      <c r="M602" s="137"/>
      <c r="N602" s="52"/>
      <c r="O602" s="102"/>
      <c r="P602" s="14" t="s">
        <v>450</v>
      </c>
      <c r="Q602" s="106" t="s">
        <v>450</v>
      </c>
      <c r="R602" s="81"/>
    </row>
    <row r="603" spans="1:18" ht="15" x14ac:dyDescent="0.3">
      <c r="A603" t="str">
        <f>LOOKUP(B603,Blad1!A:A,Blad1!D:D)</f>
        <v>3563 / 3564 - Emission commune avec le Danemark - Timbres de bloc BL135 &amp; bloc BL135</v>
      </c>
      <c r="B603">
        <f>B601+1</f>
        <v>298</v>
      </c>
      <c r="C603" s="38" t="s">
        <v>1203</v>
      </c>
      <c r="D603" s="11"/>
      <c r="E603" s="61"/>
      <c r="F603" s="20"/>
      <c r="G603" s="25"/>
      <c r="H603" s="67"/>
      <c r="I603" s="70"/>
      <c r="J603" s="79"/>
      <c r="K603" s="70"/>
      <c r="L603" s="111"/>
      <c r="M603" s="20"/>
      <c r="N603" s="12">
        <v>39041</v>
      </c>
      <c r="O603" s="102"/>
      <c r="P603" s="102"/>
      <c r="Q603" s="110"/>
      <c r="R603" s="81"/>
    </row>
    <row r="604" spans="1:18" ht="15" thickBot="1" x14ac:dyDescent="0.35">
      <c r="A604" t="e">
        <f>LOOKUP(B604,Blad1!A:A,Blad1!D:D)</f>
        <v>#N/A</v>
      </c>
      <c r="C604" s="22"/>
      <c r="D604" s="26" t="s">
        <v>773</v>
      </c>
      <c r="E604" s="44"/>
      <c r="F604" s="45"/>
      <c r="G604" s="27" t="s">
        <v>770</v>
      </c>
      <c r="H604" s="64" t="s">
        <v>430</v>
      </c>
      <c r="I604" s="70"/>
      <c r="J604" s="79"/>
      <c r="K604" s="70"/>
      <c r="L604" s="136" t="s">
        <v>451</v>
      </c>
      <c r="M604" s="137"/>
      <c r="N604" s="52"/>
      <c r="O604" s="102"/>
      <c r="P604" s="14" t="s">
        <v>450</v>
      </c>
      <c r="Q604" s="106" t="s">
        <v>450</v>
      </c>
      <c r="R604" s="81"/>
    </row>
    <row r="605" spans="1:18" ht="15" x14ac:dyDescent="0.3">
      <c r="A605" t="str">
        <f>LOOKUP(B605,Blad1!A:A,Blad1!D:D)</f>
        <v>3565 - Carnet de dix vignettes "Pierre Aelchinsky"  (pas d'indication de valeur v=0,52€) - Timbret du carnet B67</v>
      </c>
      <c r="B605">
        <f>B603+1</f>
        <v>299</v>
      </c>
      <c r="C605" s="38" t="s">
        <v>1204</v>
      </c>
      <c r="D605" s="11"/>
      <c r="E605" s="61"/>
      <c r="F605" s="20"/>
      <c r="G605" s="25"/>
      <c r="H605" s="67"/>
      <c r="I605" s="70"/>
      <c r="J605" s="79"/>
      <c r="K605" s="70"/>
      <c r="L605" s="111"/>
      <c r="M605" s="20"/>
      <c r="N605" s="12">
        <v>39038</v>
      </c>
      <c r="O605" s="102"/>
      <c r="P605" s="102"/>
      <c r="Q605" s="110"/>
      <c r="R605" s="81"/>
    </row>
    <row r="606" spans="1:18" ht="15" thickBot="1" x14ac:dyDescent="0.35">
      <c r="A606" t="e">
        <f>LOOKUP(B606,Blad1!A:A,Blad1!D:D)</f>
        <v>#N/A</v>
      </c>
      <c r="C606" s="22"/>
      <c r="D606" s="26" t="s">
        <v>774</v>
      </c>
      <c r="E606" s="44"/>
      <c r="F606" s="45"/>
      <c r="G606" s="27" t="s">
        <v>770</v>
      </c>
      <c r="H606" s="64" t="s">
        <v>430</v>
      </c>
      <c r="I606" s="70"/>
      <c r="J606" s="79"/>
      <c r="K606" s="70"/>
      <c r="L606" s="136" t="s">
        <v>451</v>
      </c>
      <c r="M606" s="137"/>
      <c r="N606" s="52"/>
      <c r="O606" s="102"/>
      <c r="P606" s="14" t="s">
        <v>450</v>
      </c>
      <c r="Q606" s="106" t="s">
        <v>450</v>
      </c>
      <c r="R606" s="81"/>
    </row>
    <row r="607" spans="1:18" ht="15" x14ac:dyDescent="0.3">
      <c r="A607" t="str">
        <f>LOOKUP(B607,Blad1!A:A,Blad1!D:D)</f>
        <v>3566 / 3570 - La Danse - Bloc BL136</v>
      </c>
      <c r="B607">
        <f>B605+1</f>
        <v>300</v>
      </c>
      <c r="C607" s="38" t="s">
        <v>1205</v>
      </c>
      <c r="D607" s="11"/>
      <c r="E607" s="61"/>
      <c r="F607" s="20"/>
      <c r="G607" s="25"/>
      <c r="H607" s="67"/>
      <c r="I607" s="70"/>
      <c r="J607" s="79"/>
      <c r="K607" s="70"/>
      <c r="L607" s="111"/>
      <c r="M607" s="20"/>
      <c r="N607" s="12">
        <v>39041</v>
      </c>
      <c r="O607" s="102"/>
      <c r="P607" s="102"/>
      <c r="Q607" s="110"/>
      <c r="R607" s="81"/>
    </row>
    <row r="608" spans="1:18" ht="15" thickBot="1" x14ac:dyDescent="0.35">
      <c r="A608" t="e">
        <f>LOOKUP(B608,Blad1!A:A,Blad1!D:D)</f>
        <v>#N/A</v>
      </c>
      <c r="C608" s="22"/>
      <c r="D608" s="26" t="s">
        <v>775</v>
      </c>
      <c r="E608" s="44"/>
      <c r="F608" s="45"/>
      <c r="G608" s="27" t="s">
        <v>770</v>
      </c>
      <c r="H608" s="64" t="s">
        <v>430</v>
      </c>
      <c r="I608" s="70"/>
      <c r="J608" s="79"/>
      <c r="K608" s="70"/>
      <c r="L608" s="136" t="s">
        <v>451</v>
      </c>
      <c r="M608" s="137"/>
      <c r="N608" s="52"/>
      <c r="O608" s="102"/>
      <c r="P608" s="14" t="s">
        <v>450</v>
      </c>
      <c r="Q608" s="106" t="s">
        <v>450</v>
      </c>
      <c r="R608" s="81"/>
    </row>
    <row r="609" spans="1:18" ht="15" x14ac:dyDescent="0.3">
      <c r="A609" t="str">
        <f>LOOKUP(B609,Blad1!A:A,Blad1!D:D)</f>
        <v>3571 / 3575 - Carnet de dix vignettes "La Danse" (pas d'indication de valeur v=0,52€) - Carnet B68</v>
      </c>
      <c r="B609">
        <f>B607+1</f>
        <v>301</v>
      </c>
      <c r="C609" s="38" t="s">
        <v>1206</v>
      </c>
      <c r="D609" s="11"/>
      <c r="E609" s="61"/>
      <c r="F609" s="20"/>
      <c r="G609" s="25"/>
      <c r="H609" s="67"/>
      <c r="I609" s="70"/>
      <c r="J609" s="79"/>
      <c r="K609" s="70"/>
      <c r="L609" s="111"/>
      <c r="M609" s="20"/>
      <c r="N609" s="12">
        <v>39039</v>
      </c>
      <c r="O609" s="102"/>
      <c r="P609" s="102"/>
      <c r="Q609" s="110"/>
      <c r="R609" s="81"/>
    </row>
    <row r="610" spans="1:18" ht="15" thickBot="1" x14ac:dyDescent="0.35">
      <c r="A610" t="e">
        <f>LOOKUP(B610,Blad1!A:A,Blad1!D:D)</f>
        <v>#N/A</v>
      </c>
      <c r="C610" s="22"/>
      <c r="D610" s="26" t="s">
        <v>776</v>
      </c>
      <c r="E610" s="44"/>
      <c r="F610" s="45"/>
      <c r="G610" s="27" t="s">
        <v>770</v>
      </c>
      <c r="H610" s="64" t="s">
        <v>430</v>
      </c>
      <c r="I610" s="70"/>
      <c r="J610" s="79"/>
      <c r="K610" s="70"/>
      <c r="L610" s="136" t="s">
        <v>451</v>
      </c>
      <c r="M610" s="137"/>
      <c r="N610" s="52"/>
      <c r="O610" s="102"/>
      <c r="P610" s="14" t="s">
        <v>450</v>
      </c>
      <c r="Q610" s="106" t="s">
        <v>450</v>
      </c>
      <c r="R610" s="81"/>
    </row>
    <row r="611" spans="1:18" ht="15" x14ac:dyDescent="0.3">
      <c r="A611" t="str">
        <f>LOOKUP(B611,Blad1!A:A,Blad1!D:D)</f>
        <v>3576 - Philatélie jeunesse : Briochon - Timbre de V10-3576</v>
      </c>
      <c r="B611">
        <f>B609+1</f>
        <v>302</v>
      </c>
      <c r="C611" s="38" t="s">
        <v>1207</v>
      </c>
      <c r="D611" s="11"/>
      <c r="E611" s="61"/>
      <c r="F611" s="20"/>
      <c r="G611" s="25"/>
      <c r="H611" s="67"/>
      <c r="I611" s="70"/>
      <c r="J611" s="79"/>
      <c r="K611" s="70"/>
      <c r="L611" s="111"/>
      <c r="M611" s="20"/>
      <c r="N611" s="12">
        <v>39040</v>
      </c>
      <c r="O611" s="102"/>
      <c r="P611" s="102"/>
      <c r="Q611" s="110"/>
      <c r="R611" s="81"/>
    </row>
    <row r="612" spans="1:18" ht="15" thickBot="1" x14ac:dyDescent="0.35">
      <c r="A612" t="e">
        <f>LOOKUP(B612,Blad1!A:A,Blad1!D:D)</f>
        <v>#N/A</v>
      </c>
      <c r="C612" s="22"/>
      <c r="D612" s="26" t="s">
        <v>777</v>
      </c>
      <c r="E612" s="44"/>
      <c r="F612" s="45"/>
      <c r="G612" s="27" t="s">
        <v>770</v>
      </c>
      <c r="H612" s="64" t="s">
        <v>430</v>
      </c>
      <c r="I612" s="70"/>
      <c r="J612" s="79"/>
      <c r="K612" s="70"/>
      <c r="L612" s="136" t="s">
        <v>451</v>
      </c>
      <c r="M612" s="137"/>
      <c r="N612" s="52"/>
      <c r="O612" s="102"/>
      <c r="P612" s="14" t="s">
        <v>450</v>
      </c>
      <c r="Q612" s="106" t="s">
        <v>450</v>
      </c>
      <c r="R612" s="81"/>
    </row>
    <row r="613" spans="1:18" ht="15" x14ac:dyDescent="0.3">
      <c r="A613" t="str">
        <f>LOOKUP(B613,Blad1!A:A,Blad1!D:D)</f>
        <v>3577 / 3586 - C'est la Belgique : gastronomie en Belgique - Timbres de bloc BL137</v>
      </c>
      <c r="B613">
        <f>B611+1</f>
        <v>303</v>
      </c>
      <c r="C613" s="38" t="s">
        <v>1208</v>
      </c>
      <c r="D613" s="11"/>
      <c r="E613" s="61"/>
      <c r="F613" s="20"/>
      <c r="G613" s="25"/>
      <c r="H613" s="67"/>
      <c r="I613" s="70"/>
      <c r="J613" s="79"/>
      <c r="K613" s="70"/>
      <c r="L613" s="111"/>
      <c r="M613" s="20"/>
      <c r="N613" s="12">
        <v>39055</v>
      </c>
      <c r="O613" s="102"/>
      <c r="P613" s="102"/>
      <c r="Q613" s="110"/>
      <c r="R613" s="81"/>
    </row>
    <row r="614" spans="1:18" ht="15" thickBot="1" x14ac:dyDescent="0.35">
      <c r="A614" t="e">
        <f>LOOKUP(B614,Blad1!A:A,Blad1!D:D)</f>
        <v>#N/A</v>
      </c>
      <c r="C614" s="22"/>
      <c r="D614" s="26" t="s">
        <v>778</v>
      </c>
      <c r="E614" s="44"/>
      <c r="F614" s="45"/>
      <c r="G614" s="27" t="s">
        <v>770</v>
      </c>
      <c r="H614" s="64" t="s">
        <v>430</v>
      </c>
      <c r="I614" s="70"/>
      <c r="J614" s="79"/>
      <c r="K614" s="70"/>
      <c r="L614" s="136" t="s">
        <v>451</v>
      </c>
      <c r="M614" s="137"/>
      <c r="N614" s="52"/>
      <c r="O614" s="102"/>
      <c r="P614" s="14" t="s">
        <v>450</v>
      </c>
      <c r="Q614" s="106" t="s">
        <v>450</v>
      </c>
      <c r="R614" s="81"/>
    </row>
    <row r="615" spans="1:18" ht="15" x14ac:dyDescent="0.3">
      <c r="A615" t="str">
        <f>LOOKUP(B615,Blad1!A:A,Blad1!D:D)</f>
        <v>3587 / 3588 - Carnet de dix autocollants "Happy Birthday"  (pas d'indication de valeur v=0,52€) - Carnet B69</v>
      </c>
      <c r="B615">
        <f>B613+1</f>
        <v>304</v>
      </c>
      <c r="C615" s="38" t="s">
        <v>1209</v>
      </c>
      <c r="D615" s="11"/>
      <c r="E615" s="61"/>
      <c r="F615" s="20"/>
      <c r="G615" s="25"/>
      <c r="H615" s="67"/>
      <c r="I615" s="70"/>
      <c r="J615" s="79"/>
      <c r="K615" s="70"/>
      <c r="L615" s="111"/>
      <c r="M615" s="20"/>
      <c r="N615" s="12">
        <v>39041</v>
      </c>
      <c r="O615" s="102"/>
      <c r="P615" s="102"/>
      <c r="Q615" s="110"/>
      <c r="R615" s="81"/>
    </row>
    <row r="616" spans="1:18" ht="15" thickBot="1" x14ac:dyDescent="0.35">
      <c r="A616" t="e">
        <f>LOOKUP(B616,Blad1!A:A,Blad1!D:D)</f>
        <v>#N/A</v>
      </c>
      <c r="C616" s="22"/>
      <c r="D616" s="26" t="s">
        <v>779</v>
      </c>
      <c r="E616" s="44"/>
      <c r="F616" s="45"/>
      <c r="G616" s="27" t="s">
        <v>770</v>
      </c>
      <c r="H616" s="64" t="s">
        <v>430</v>
      </c>
      <c r="I616" s="70"/>
      <c r="J616" s="79"/>
      <c r="K616" s="70"/>
      <c r="L616" s="136" t="s">
        <v>451</v>
      </c>
      <c r="M616" s="137"/>
      <c r="N616" s="52"/>
      <c r="O616" s="102"/>
      <c r="P616" s="14" t="s">
        <v>450</v>
      </c>
      <c r="Q616" s="106" t="s">
        <v>450</v>
      </c>
      <c r="R616" s="81"/>
    </row>
    <row r="617" spans="1:18" ht="15" x14ac:dyDescent="0.3">
      <c r="A617" t="str">
        <f>LOOKUP(B617,Blad1!A:A,Blad1!D:D)</f>
        <v>3589 / 3593 - Noël et Nouvel An : Anges de Hans Memling - Timbres de F3589/93</v>
      </c>
      <c r="B617">
        <f>B615+1</f>
        <v>305</v>
      </c>
      <c r="C617" s="38" t="s">
        <v>1210</v>
      </c>
      <c r="D617" s="11"/>
      <c r="E617" s="61"/>
      <c r="F617" s="20"/>
      <c r="G617" s="25"/>
      <c r="H617" s="67"/>
      <c r="I617" s="70"/>
      <c r="J617" s="79"/>
      <c r="K617" s="70"/>
      <c r="L617" s="111"/>
      <c r="M617" s="20"/>
      <c r="N617" s="12">
        <v>39041</v>
      </c>
      <c r="O617" s="102"/>
      <c r="P617" s="102"/>
      <c r="Q617" s="110"/>
      <c r="R617" s="81"/>
    </row>
    <row r="618" spans="1:18" ht="15" thickBot="1" x14ac:dyDescent="0.35">
      <c r="A618" t="e">
        <f>LOOKUP(B618,Blad1!A:A,Blad1!D:D)</f>
        <v>#N/A</v>
      </c>
      <c r="C618" s="22"/>
      <c r="D618" s="26" t="s">
        <v>780</v>
      </c>
      <c r="E618" s="44"/>
      <c r="F618" s="45"/>
      <c r="G618" s="27" t="s">
        <v>770</v>
      </c>
      <c r="H618" s="64" t="s">
        <v>430</v>
      </c>
      <c r="I618" s="70"/>
      <c r="J618" s="79"/>
      <c r="K618" s="70"/>
      <c r="L618" s="136" t="s">
        <v>451</v>
      </c>
      <c r="M618" s="137"/>
      <c r="N618" s="52"/>
      <c r="O618" s="102"/>
      <c r="P618" s="14" t="s">
        <v>450</v>
      </c>
      <c r="Q618" s="106" t="s">
        <v>450</v>
      </c>
      <c r="R618" s="81"/>
    </row>
    <row r="619" spans="1:18" ht="15" x14ac:dyDescent="0.3">
      <c r="A619" t="str">
        <f>LOOKUP(B619,Blad1!A:A,Blad1!D:D)</f>
        <v>3594 / 3598 - 10 autocollants "Noël et Nouvel An" (0,46 €) - Carnet B70</v>
      </c>
      <c r="B619">
        <f>B617+1</f>
        <v>306</v>
      </c>
      <c r="C619" s="38" t="s">
        <v>1211</v>
      </c>
      <c r="D619" s="11"/>
      <c r="E619" s="61"/>
      <c r="F619" s="20"/>
      <c r="G619" s="25"/>
      <c r="H619" s="67"/>
      <c r="I619" s="70"/>
      <c r="J619" s="79"/>
      <c r="K619" s="70"/>
      <c r="L619" s="111"/>
      <c r="M619" s="20"/>
      <c r="N619" s="12">
        <v>39041</v>
      </c>
      <c r="O619" s="102"/>
      <c r="P619" s="102"/>
      <c r="Q619" s="110"/>
      <c r="R619" s="81"/>
    </row>
    <row r="620" spans="1:18" ht="15" thickBot="1" x14ac:dyDescent="0.35">
      <c r="A620" t="e">
        <f>LOOKUP(B620,Blad1!A:A,Blad1!D:D)</f>
        <v>#N/A</v>
      </c>
      <c r="C620" s="22"/>
      <c r="D620" s="26" t="s">
        <v>781</v>
      </c>
      <c r="E620" s="44"/>
      <c r="F620" s="45"/>
      <c r="G620" s="27" t="s">
        <v>770</v>
      </c>
      <c r="H620" s="64" t="s">
        <v>430</v>
      </c>
      <c r="I620" s="70"/>
      <c r="J620" s="79"/>
      <c r="K620" s="70"/>
      <c r="L620" s="136" t="s">
        <v>451</v>
      </c>
      <c r="M620" s="137"/>
      <c r="N620" s="52"/>
      <c r="O620" s="102"/>
      <c r="P620" s="14" t="s">
        <v>450</v>
      </c>
      <c r="Q620" s="106" t="s">
        <v>450</v>
      </c>
      <c r="R620" s="81"/>
    </row>
    <row r="621" spans="1:18" ht="15.6" thickBot="1" x14ac:dyDescent="0.35">
      <c r="A621" t="str">
        <f>LOOKUP(B621,Blad1!A:A,Blad1!D:D)</f>
        <v>3599 - Promotion de la Philatélie - Bloc BL138</v>
      </c>
      <c r="B621">
        <f>B619+1</f>
        <v>307</v>
      </c>
      <c r="C621" s="38" t="s">
        <v>1214</v>
      </c>
      <c r="D621" s="11"/>
      <c r="E621" s="61"/>
      <c r="F621" s="20"/>
      <c r="G621" s="25"/>
      <c r="H621" s="67"/>
      <c r="I621" s="74" t="str">
        <f>IF(J621="◄","◄",IF(J621="ok","►",""))</f>
        <v>◄</v>
      </c>
      <c r="J621" s="75" t="str">
        <f>IF(J622&gt;0,"OK","◄")</f>
        <v>◄</v>
      </c>
      <c r="K621" s="76" t="str">
        <f>IF(AND(L621="◄",M621="►"),"◄?►",IF(L621="◄","◄",IF(M621="►","►","")))</f>
        <v>◄</v>
      </c>
      <c r="L621" s="42" t="str">
        <f>IF(L622&gt;0,"","◄")</f>
        <v>◄</v>
      </c>
      <c r="M621" s="43" t="str">
        <f>IF(M622,"►","")</f>
        <v/>
      </c>
      <c r="N621" s="12">
        <v>39088</v>
      </c>
      <c r="O621" s="100"/>
      <c r="P621" s="8" t="str">
        <f>IF(P622&gt;0,"◄","")</f>
        <v>◄</v>
      </c>
      <c r="Q621" s="101" t="str">
        <f>IF(AND(L622="",M622&gt;0),"?",IF(SUM(Q622:Q623)&gt;0,"►",""))</f>
        <v/>
      </c>
      <c r="R621" s="81"/>
    </row>
    <row r="622" spans="1:18" x14ac:dyDescent="0.3">
      <c r="A622" t="e">
        <f>LOOKUP(B622,Blad1!A:A,Blad1!D:D)</f>
        <v>#N/A</v>
      </c>
      <c r="C622" s="22"/>
      <c r="D622" s="26" t="s">
        <v>782</v>
      </c>
      <c r="E622" s="44"/>
      <c r="F622" s="45"/>
      <c r="G622" s="27" t="s">
        <v>783</v>
      </c>
      <c r="H622" s="64" t="s">
        <v>430</v>
      </c>
      <c r="I622" s="77" t="str">
        <f>IF(J622&gt;0,"ok","◄")</f>
        <v>◄</v>
      </c>
      <c r="J622" s="78"/>
      <c r="K622" s="77" t="str">
        <f>IF(AND(L622="",M622&gt;0),"?",IF(L622="","◄",IF(M622&gt;=1,"►","")))</f>
        <v>◄</v>
      </c>
      <c r="L622" s="33"/>
      <c r="M622" s="34"/>
      <c r="N622" s="2"/>
      <c r="O622" s="102"/>
      <c r="P622" s="10">
        <f>IF(L622&gt;0,"",IF(I622="zie voorgaande rij","voir▲",IF(I622="zie volgende rijen","zie▼",1)))</f>
        <v>1</v>
      </c>
      <c r="Q622" s="103" t="str">
        <f>IF(M622&gt;0,M622,IF(I622="zie voorgaande rij","voir▲",IF(I622="zie volgende rijen","zie▼","")))</f>
        <v/>
      </c>
      <c r="R622" s="81"/>
    </row>
    <row r="623" spans="1:18" ht="15" x14ac:dyDescent="0.3">
      <c r="A623" t="str">
        <f>LOOKUP(B623,Blad1!A:A,Blad1!D:D)</f>
        <v>3600 / 3602 - Sports : Cyclocross, Bowling, Golf - Timbres de V10-3600►V10-3602</v>
      </c>
      <c r="B623">
        <f>B621+1</f>
        <v>308</v>
      </c>
      <c r="C623" s="38" t="s">
        <v>1215</v>
      </c>
      <c r="D623" s="11"/>
      <c r="E623" s="61"/>
      <c r="F623" s="20"/>
      <c r="G623" s="25"/>
      <c r="H623" s="67"/>
      <c r="I623" s="70"/>
      <c r="J623" s="89" t="str">
        <f>RIGHT(G622,13)</f>
        <v xml:space="preserve">N°. 1 / 2007 </v>
      </c>
      <c r="K623" s="70"/>
      <c r="L623" s="104"/>
      <c r="M623" s="20"/>
      <c r="N623" s="12">
        <v>39088</v>
      </c>
      <c r="O623" s="102"/>
      <c r="P623" s="102"/>
      <c r="Q623" s="110"/>
      <c r="R623" s="81"/>
    </row>
    <row r="624" spans="1:18" ht="15" thickBot="1" x14ac:dyDescent="0.35">
      <c r="A624" t="e">
        <f>LOOKUP(B624,Blad1!A:A,Blad1!D:D)</f>
        <v>#N/A</v>
      </c>
      <c r="C624" s="22"/>
      <c r="D624" s="26" t="s">
        <v>784</v>
      </c>
      <c r="E624" s="44"/>
      <c r="F624" s="45"/>
      <c r="G624" s="27" t="s">
        <v>783</v>
      </c>
      <c r="H624" s="64" t="s">
        <v>430</v>
      </c>
      <c r="I624" s="70"/>
      <c r="J624" s="79"/>
      <c r="K624" s="70"/>
      <c r="L624" s="136" t="s">
        <v>451</v>
      </c>
      <c r="M624" s="137"/>
      <c r="N624" s="52"/>
      <c r="O624" s="102"/>
      <c r="P624" s="14" t="s">
        <v>450</v>
      </c>
      <c r="Q624" s="106" t="s">
        <v>450</v>
      </c>
      <c r="R624" s="81"/>
    </row>
    <row r="625" spans="1:18" ht="27" customHeight="1" x14ac:dyDescent="0.3">
      <c r="A625" t="str">
        <f>LOOKUP(B625,Blad1!A:A,Blad1!D:D)</f>
        <v>3603 / 3605 - Carnets de dix timbres autocollants "Sport": (sans indication de valeur v=0,52 €) - Carnets B71-B72</v>
      </c>
      <c r="B625">
        <f>B623+1</f>
        <v>309</v>
      </c>
      <c r="C625" s="138" t="s">
        <v>1216</v>
      </c>
      <c r="D625" s="139"/>
      <c r="E625" s="139"/>
      <c r="F625" s="139"/>
      <c r="G625" s="139"/>
      <c r="H625" s="57"/>
      <c r="I625" s="70"/>
      <c r="J625" s="79"/>
      <c r="K625" s="70"/>
      <c r="L625" s="104"/>
      <c r="M625" s="20"/>
      <c r="N625" s="12">
        <v>39088</v>
      </c>
      <c r="O625" s="102"/>
      <c r="P625" s="102"/>
      <c r="Q625" s="110"/>
      <c r="R625" s="81"/>
    </row>
    <row r="626" spans="1:18" ht="15" thickBot="1" x14ac:dyDescent="0.35">
      <c r="A626" t="e">
        <f>LOOKUP(B626,Blad1!A:A,Blad1!D:D)</f>
        <v>#N/A</v>
      </c>
      <c r="C626" s="22"/>
      <c r="D626" s="26" t="s">
        <v>785</v>
      </c>
      <c r="E626" s="44"/>
      <c r="F626" s="45"/>
      <c r="G626" s="27" t="s">
        <v>783</v>
      </c>
      <c r="H626" s="64" t="s">
        <v>430</v>
      </c>
      <c r="I626" s="70"/>
      <c r="J626" s="79"/>
      <c r="K626" s="70"/>
      <c r="L626" s="136" t="s">
        <v>451</v>
      </c>
      <c r="M626" s="137"/>
      <c r="N626" s="52"/>
      <c r="O626" s="102"/>
      <c r="P626" s="14" t="s">
        <v>450</v>
      </c>
      <c r="Q626" s="106" t="s">
        <v>450</v>
      </c>
      <c r="R626" s="81"/>
    </row>
    <row r="627" spans="1:18" ht="30.6" customHeight="1" x14ac:dyDescent="0.3">
      <c r="A627" t="str">
        <f>LOOKUP(B627,Blad1!A:A,Blad1!D:D)</f>
        <v>3606 / 3607 - Effigie Royale : Prior Europe et Prior World - Timbres de V10-3606 &amp; V10-3607 (international : Prior Europe v=€0.80 &amp; Prior World v=€0.90)</v>
      </c>
      <c r="B627">
        <f>B625+1</f>
        <v>310</v>
      </c>
      <c r="C627" s="138" t="s">
        <v>1217</v>
      </c>
      <c r="D627" s="139"/>
      <c r="E627" s="139"/>
      <c r="F627" s="139"/>
      <c r="G627" s="139"/>
      <c r="H627" s="57"/>
      <c r="I627" s="70"/>
      <c r="J627" s="79"/>
      <c r="K627" s="70"/>
      <c r="L627" s="111"/>
      <c r="M627" s="20"/>
      <c r="N627" s="12">
        <v>39109</v>
      </c>
      <c r="O627" s="102"/>
      <c r="P627" s="102"/>
      <c r="Q627" s="110"/>
      <c r="R627" s="81"/>
    </row>
    <row r="628" spans="1:18" ht="15" thickBot="1" x14ac:dyDescent="0.35">
      <c r="A628" t="e">
        <f>LOOKUP(B628,Blad1!A:A,Blad1!D:D)</f>
        <v>#N/A</v>
      </c>
      <c r="C628" s="22"/>
      <c r="D628" s="26" t="s">
        <v>786</v>
      </c>
      <c r="E628" s="44"/>
      <c r="F628" s="45"/>
      <c r="G628" s="27" t="s">
        <v>783</v>
      </c>
      <c r="H628" s="64" t="s">
        <v>430</v>
      </c>
      <c r="I628" s="70"/>
      <c r="J628" s="79"/>
      <c r="K628" s="70"/>
      <c r="L628" s="136" t="s">
        <v>451</v>
      </c>
      <c r="M628" s="137"/>
      <c r="N628" s="52"/>
      <c r="O628" s="102"/>
      <c r="P628" s="14" t="s">
        <v>450</v>
      </c>
      <c r="Q628" s="106" t="s">
        <v>450</v>
      </c>
      <c r="R628" s="81"/>
    </row>
    <row r="629" spans="1:18" ht="15" x14ac:dyDescent="0.3">
      <c r="A629" t="str">
        <f>LOOKUP(B629,Blad1!A:A,Blad1!D:D)</f>
        <v>3608/3609 - Oiseaux : Martinet "Non-Prior Europe" et Faucon crécerelle "Non-Prior World"</v>
      </c>
      <c r="B629">
        <f>B627+1</f>
        <v>311</v>
      </c>
      <c r="C629" s="38" t="s">
        <v>1218</v>
      </c>
      <c r="D629" s="11"/>
      <c r="E629" s="61"/>
      <c r="F629" s="20"/>
      <c r="G629" s="25"/>
      <c r="H629" s="67"/>
      <c r="I629" s="70"/>
      <c r="J629" s="79"/>
      <c r="K629" s="70"/>
      <c r="L629" s="111"/>
      <c r="M629" s="20"/>
      <c r="N629" s="12">
        <v>39109</v>
      </c>
      <c r="O629" s="102"/>
      <c r="P629" s="102"/>
      <c r="Q629" s="110"/>
      <c r="R629" s="81"/>
    </row>
    <row r="630" spans="1:18" ht="15" thickBot="1" x14ac:dyDescent="0.35">
      <c r="A630" t="e">
        <f>LOOKUP(B630,Blad1!A:A,Blad1!D:D)</f>
        <v>#N/A</v>
      </c>
      <c r="C630" s="22"/>
      <c r="D630" s="26" t="s">
        <v>787</v>
      </c>
      <c r="E630" s="44"/>
      <c r="F630" s="45"/>
      <c r="G630" s="27" t="s">
        <v>783</v>
      </c>
      <c r="H630" s="64" t="s">
        <v>430</v>
      </c>
      <c r="I630" s="70"/>
      <c r="J630" s="79"/>
      <c r="K630" s="70"/>
      <c r="L630" s="136" t="s">
        <v>451</v>
      </c>
      <c r="M630" s="137"/>
      <c r="N630" s="52"/>
      <c r="O630" s="102"/>
      <c r="P630" s="14" t="s">
        <v>450</v>
      </c>
      <c r="Q630" s="106" t="s">
        <v>450</v>
      </c>
      <c r="R630" s="81"/>
    </row>
    <row r="631" spans="1:18" ht="15" x14ac:dyDescent="0.3">
      <c r="A631" t="str">
        <f>LOOKUP(B631,Blad1!A:A,Blad1!D:D)</f>
        <v>3610 - Philatélie jeunesse : Alix - Timbre de V5-3610</v>
      </c>
      <c r="B631">
        <f>B629+1</f>
        <v>312</v>
      </c>
      <c r="C631" s="38" t="s">
        <v>1219</v>
      </c>
      <c r="D631" s="11"/>
      <c r="E631" s="61"/>
      <c r="F631" s="20"/>
      <c r="G631" s="25"/>
      <c r="H631" s="67"/>
      <c r="I631" s="70"/>
      <c r="J631" s="79"/>
      <c r="K631" s="70"/>
      <c r="L631" s="111"/>
      <c r="M631" s="20"/>
      <c r="N631" s="12">
        <v>39109</v>
      </c>
      <c r="O631" s="102"/>
      <c r="P631" s="102"/>
      <c r="Q631" s="110"/>
      <c r="R631" s="81"/>
    </row>
    <row r="632" spans="1:18" ht="15" thickBot="1" x14ac:dyDescent="0.35">
      <c r="A632" t="e">
        <f>LOOKUP(B632,Blad1!A:A,Blad1!D:D)</f>
        <v>#N/A</v>
      </c>
      <c r="C632" s="22"/>
      <c r="D632" s="26" t="s">
        <v>788</v>
      </c>
      <c r="E632" s="44"/>
      <c r="F632" s="45"/>
      <c r="G632" s="27" t="s">
        <v>783</v>
      </c>
      <c r="H632" s="64" t="s">
        <v>430</v>
      </c>
      <c r="I632" s="70"/>
      <c r="J632" s="79"/>
      <c r="K632" s="70"/>
      <c r="L632" s="136" t="s">
        <v>451</v>
      </c>
      <c r="M632" s="137"/>
      <c r="N632" s="52"/>
      <c r="O632" s="102"/>
      <c r="P632" s="14" t="s">
        <v>450</v>
      </c>
      <c r="Q632" s="106" t="s">
        <v>450</v>
      </c>
      <c r="R632" s="81"/>
    </row>
    <row r="633" spans="1:18" ht="15" x14ac:dyDescent="0.3">
      <c r="A633" t="str">
        <f>LOOKUP(B633,Blad1!A:A,Blad1!D:D)</f>
        <v>3611 / 3615 - Musique : l'accordéon - Timbres du bloc BL139</v>
      </c>
      <c r="B633">
        <f>B631+1</f>
        <v>313</v>
      </c>
      <c r="C633" s="38" t="s">
        <v>1220</v>
      </c>
      <c r="D633" s="11"/>
      <c r="E633" s="61"/>
      <c r="F633" s="20"/>
      <c r="G633" s="25"/>
      <c r="H633" s="67"/>
      <c r="I633" s="70"/>
      <c r="J633" s="79"/>
      <c r="K633" s="70"/>
      <c r="L633" s="111"/>
      <c r="M633" s="20"/>
      <c r="N633" s="12">
        <v>39109</v>
      </c>
      <c r="O633" s="102"/>
      <c r="P633" s="102"/>
      <c r="Q633" s="110"/>
      <c r="R633" s="81"/>
    </row>
    <row r="634" spans="1:18" ht="15" thickBot="1" x14ac:dyDescent="0.35">
      <c r="A634" t="e">
        <f>LOOKUP(B634,Blad1!A:A,Blad1!D:D)</f>
        <v>#N/A</v>
      </c>
      <c r="C634" s="22"/>
      <c r="D634" s="26" t="s">
        <v>789</v>
      </c>
      <c r="E634" s="44"/>
      <c r="F634" s="45"/>
      <c r="G634" s="27" t="s">
        <v>783</v>
      </c>
      <c r="H634" s="64" t="s">
        <v>430</v>
      </c>
      <c r="I634" s="70"/>
      <c r="J634" s="79"/>
      <c r="K634" s="70"/>
      <c r="L634" s="136" t="s">
        <v>451</v>
      </c>
      <c r="M634" s="137"/>
      <c r="N634" s="52"/>
      <c r="O634" s="102"/>
      <c r="P634" s="14" t="s">
        <v>450</v>
      </c>
      <c r="Q634" s="106" t="s">
        <v>450</v>
      </c>
      <c r="R634" s="81"/>
    </row>
    <row r="635" spans="1:18" ht="15" x14ac:dyDescent="0.3">
      <c r="A635" t="str">
        <f>LOOKUP(B635,Blad1!A:A,Blad1!D:D)</f>
        <v>3616 / 3620 - Littérature : des écrivains d'allure ! - Timbres du bloc BL140</v>
      </c>
      <c r="B635">
        <f>B633+1</f>
        <v>314</v>
      </c>
      <c r="C635" s="38" t="s">
        <v>1221</v>
      </c>
      <c r="D635" s="11"/>
      <c r="E635" s="61"/>
      <c r="F635" s="20"/>
      <c r="G635" s="25"/>
      <c r="H635" s="67"/>
      <c r="I635" s="70"/>
      <c r="J635" s="79"/>
      <c r="K635" s="70"/>
      <c r="L635" s="111"/>
      <c r="M635" s="20"/>
      <c r="N635" s="12">
        <v>39137</v>
      </c>
      <c r="O635" s="102"/>
      <c r="P635" s="102"/>
      <c r="Q635" s="110"/>
      <c r="R635" s="81"/>
    </row>
    <row r="636" spans="1:18" ht="15" thickBot="1" x14ac:dyDescent="0.35">
      <c r="A636" t="e">
        <f>LOOKUP(B636,Blad1!A:A,Blad1!D:D)</f>
        <v>#N/A</v>
      </c>
      <c r="C636" s="22"/>
      <c r="D636" s="26" t="s">
        <v>790</v>
      </c>
      <c r="E636" s="44"/>
      <c r="F636" s="45"/>
      <c r="G636" s="27" t="s">
        <v>783</v>
      </c>
      <c r="H636" s="64" t="s">
        <v>430</v>
      </c>
      <c r="I636" s="70"/>
      <c r="J636" s="79"/>
      <c r="K636" s="70"/>
      <c r="L636" s="136" t="s">
        <v>451</v>
      </c>
      <c r="M636" s="137"/>
      <c r="N636" s="52"/>
      <c r="O636" s="102"/>
      <c r="P636" s="14" t="s">
        <v>450</v>
      </c>
      <c r="Q636" s="106" t="s">
        <v>450</v>
      </c>
      <c r="R636" s="81"/>
    </row>
    <row r="637" spans="1:18" ht="15" x14ac:dyDescent="0.3">
      <c r="A637" t="str">
        <f>LOOKUP(B637,Blad1!A:A,Blad1!D:D)</f>
        <v>3621 - Het Rode Kruis: de ziekenhuisbibliotheek</v>
      </c>
      <c r="B637">
        <f>B635+1</f>
        <v>315</v>
      </c>
      <c r="C637" s="38" t="s">
        <v>256</v>
      </c>
      <c r="D637" s="11"/>
      <c r="E637" s="61"/>
      <c r="F637" s="20"/>
      <c r="G637" s="25"/>
      <c r="H637" s="67"/>
      <c r="I637" s="70"/>
      <c r="J637" s="79"/>
      <c r="K637" s="70"/>
      <c r="L637" s="111"/>
      <c r="M637" s="20"/>
      <c r="N637" s="12">
        <v>39137</v>
      </c>
      <c r="O637" s="102"/>
      <c r="P637" s="102"/>
      <c r="Q637" s="110"/>
      <c r="R637" s="81"/>
    </row>
    <row r="638" spans="1:18" ht="15" thickBot="1" x14ac:dyDescent="0.35">
      <c r="A638" t="e">
        <f>LOOKUP(B638,Blad1!A:A,Blad1!D:D)</f>
        <v>#N/A</v>
      </c>
      <c r="C638" s="22"/>
      <c r="D638" s="26" t="s">
        <v>791</v>
      </c>
      <c r="E638" s="44"/>
      <c r="F638" s="45"/>
      <c r="G638" s="27" t="s">
        <v>783</v>
      </c>
      <c r="H638" s="64" t="s">
        <v>430</v>
      </c>
      <c r="I638" s="70"/>
      <c r="J638" s="79"/>
      <c r="K638" s="70"/>
      <c r="L638" s="136" t="s">
        <v>451</v>
      </c>
      <c r="M638" s="137"/>
      <c r="N638" s="52"/>
      <c r="O638" s="102"/>
      <c r="P638" s="14" t="s">
        <v>450</v>
      </c>
      <c r="Q638" s="106" t="s">
        <v>450</v>
      </c>
      <c r="R638" s="81"/>
    </row>
    <row r="639" spans="1:18" ht="15" x14ac:dyDescent="0.3">
      <c r="A639" t="str">
        <f>LOOKUP(B639,Blad1!A:A,Blad1!D:D)</f>
        <v>3622 - Carnet de dix timbres autocollants "Croix Rouge" -  (sans indication de valuer v=0,52 €): carnet B74</v>
      </c>
      <c r="B639">
        <f>B637+1</f>
        <v>316</v>
      </c>
      <c r="C639" s="38" t="s">
        <v>1222</v>
      </c>
      <c r="D639" s="11"/>
      <c r="E639" s="61"/>
      <c r="F639" s="20"/>
      <c r="G639" s="25"/>
      <c r="H639" s="67"/>
      <c r="I639" s="70"/>
      <c r="J639" s="79"/>
      <c r="K639" s="70"/>
      <c r="L639" s="111"/>
      <c r="M639" s="20"/>
      <c r="N639" s="12">
        <v>39137</v>
      </c>
      <c r="O639" s="102"/>
      <c r="P639" s="102"/>
      <c r="Q639" s="110"/>
      <c r="R639" s="81"/>
    </row>
    <row r="640" spans="1:18" ht="15" thickBot="1" x14ac:dyDescent="0.35">
      <c r="A640" t="e">
        <f>LOOKUP(B640,Blad1!A:A,Blad1!D:D)</f>
        <v>#N/A</v>
      </c>
      <c r="C640" s="22"/>
      <c r="D640" s="26" t="s">
        <v>792</v>
      </c>
      <c r="E640" s="44"/>
      <c r="F640" s="45"/>
      <c r="G640" s="27" t="s">
        <v>783</v>
      </c>
      <c r="H640" s="64" t="s">
        <v>430</v>
      </c>
      <c r="I640" s="70"/>
      <c r="J640" s="79"/>
      <c r="K640" s="70"/>
      <c r="L640" s="136" t="s">
        <v>451</v>
      </c>
      <c r="M640" s="137"/>
      <c r="N640" s="52"/>
      <c r="O640" s="102"/>
      <c r="P640" s="14" t="s">
        <v>450</v>
      </c>
      <c r="Q640" s="106" t="s">
        <v>450</v>
      </c>
      <c r="R640" s="81"/>
    </row>
    <row r="641" spans="1:18" ht="15.6" thickBot="1" x14ac:dyDescent="0.35">
      <c r="A641" t="str">
        <f>LOOKUP(B641,Blad1!A:A,Blad1!D:D)</f>
        <v>3623 / 3624 - Vogels: Wintertaling en Ruigpootuil</v>
      </c>
      <c r="B641">
        <f>B639+1</f>
        <v>317</v>
      </c>
      <c r="C641" s="38" t="s">
        <v>257</v>
      </c>
      <c r="D641" s="11"/>
      <c r="E641" s="61"/>
      <c r="F641" s="20"/>
      <c r="G641" s="25"/>
      <c r="H641" s="67"/>
      <c r="I641" s="74" t="str">
        <f>IF(J641="◄","◄",IF(J641="ok","►",""))</f>
        <v>◄</v>
      </c>
      <c r="J641" s="75" t="str">
        <f>IF(J642&gt;0,"OK","◄")</f>
        <v>◄</v>
      </c>
      <c r="K641" s="76" t="str">
        <f>IF(AND(L641="◄",M641="►"),"◄?►",IF(L641="◄","◄",IF(M641="►","►","")))</f>
        <v>◄</v>
      </c>
      <c r="L641" s="42" t="str">
        <f>IF(L642&gt;0,"","◄")</f>
        <v>◄</v>
      </c>
      <c r="M641" s="43" t="str">
        <f>IF(M642,"►","")</f>
        <v/>
      </c>
      <c r="N641" s="12">
        <v>39137</v>
      </c>
      <c r="O641" s="100"/>
      <c r="P641" s="8" t="str">
        <f>IF(P642&gt;0,"◄","")</f>
        <v>◄</v>
      </c>
      <c r="Q641" s="101" t="str">
        <f>IF(AND(L642="",M642&gt;0),"?",IF(SUM(Q642:Q643)&gt;0,"►",""))</f>
        <v/>
      </c>
      <c r="R641" s="81"/>
    </row>
    <row r="642" spans="1:18" x14ac:dyDescent="0.3">
      <c r="A642" t="e">
        <f>LOOKUP(B642,Blad1!A:A,Blad1!D:D)</f>
        <v>#N/A</v>
      </c>
      <c r="C642" s="22"/>
      <c r="D642" s="26" t="s">
        <v>793</v>
      </c>
      <c r="E642" s="44"/>
      <c r="F642" s="45"/>
      <c r="G642" s="27" t="s">
        <v>794</v>
      </c>
      <c r="H642" s="64" t="s">
        <v>430</v>
      </c>
      <c r="I642" s="77" t="str">
        <f>IF(J642&gt;0,"ok","◄")</f>
        <v>◄</v>
      </c>
      <c r="J642" s="78"/>
      <c r="K642" s="77" t="str">
        <f>IF(AND(L642="",M642&gt;0),"?",IF(L642="","◄",IF(M642&gt;=1,"►","")))</f>
        <v>◄</v>
      </c>
      <c r="L642" s="33"/>
      <c r="M642" s="34"/>
      <c r="N642" s="2"/>
      <c r="O642" s="102"/>
      <c r="P642" s="10">
        <f>IF(L642&gt;0,"",IF(I642="zie voorgaande rij","voir▲",IF(I642="zie volgende rijen","zie▼",1)))</f>
        <v>1</v>
      </c>
      <c r="Q642" s="103" t="str">
        <f>IF(M642&gt;0,M642,IF(I642="zie voorgaande rij","voir▲",IF(I642="zie volgende rijen","zie▼","")))</f>
        <v/>
      </c>
      <c r="R642" s="81"/>
    </row>
    <row r="643" spans="1:18" ht="15" x14ac:dyDescent="0.3">
      <c r="A643" t="str">
        <f>LOOKUP(B643,Blad1!A:A,Blad1!D:D)</f>
        <v>3625 - Oiseau : Le Choucas des tours</v>
      </c>
      <c r="B643">
        <f>B641+1</f>
        <v>318</v>
      </c>
      <c r="C643" s="38" t="s">
        <v>1223</v>
      </c>
      <c r="D643" s="11"/>
      <c r="E643" s="61"/>
      <c r="F643" s="20"/>
      <c r="G643" s="25"/>
      <c r="H643" s="67"/>
      <c r="I643" s="70"/>
      <c r="J643" s="89" t="str">
        <f>RIGHT(G642,13)</f>
        <v xml:space="preserve">N°. 2 / 2007 </v>
      </c>
      <c r="K643" s="70"/>
      <c r="L643" s="111"/>
      <c r="M643" s="20"/>
      <c r="N643" s="12">
        <v>39165</v>
      </c>
      <c r="O643" s="102"/>
      <c r="P643" s="102"/>
      <c r="Q643" s="110"/>
      <c r="R643" s="81"/>
    </row>
    <row r="644" spans="1:18" ht="15" thickBot="1" x14ac:dyDescent="0.35">
      <c r="A644" t="e">
        <f>LOOKUP(B644,Blad1!A:A,Blad1!D:D)</f>
        <v>#N/A</v>
      </c>
      <c r="C644" s="22"/>
      <c r="D644" s="26" t="s">
        <v>795</v>
      </c>
      <c r="E644" s="44"/>
      <c r="F644" s="45"/>
      <c r="G644" s="27" t="s">
        <v>796</v>
      </c>
      <c r="H644" s="64" t="s">
        <v>430</v>
      </c>
      <c r="I644" s="70"/>
      <c r="J644" s="79"/>
      <c r="K644" s="70"/>
      <c r="L644" s="136" t="s">
        <v>451</v>
      </c>
      <c r="M644" s="137"/>
      <c r="N644" s="52"/>
      <c r="O644" s="102"/>
      <c r="P644" s="14" t="s">
        <v>450</v>
      </c>
      <c r="Q644" s="106" t="s">
        <v>450</v>
      </c>
      <c r="R644" s="81"/>
    </row>
    <row r="645" spans="1:18" ht="15" x14ac:dyDescent="0.3">
      <c r="A645" t="str">
        <f>LOOKUP(B645,Blad1!A:A,Blad1!D:D)</f>
        <v>3626 / 3628 - Théâtre populaire - Timbres du bloc BL141</v>
      </c>
      <c r="B645">
        <f>B643+1</f>
        <v>319</v>
      </c>
      <c r="C645" s="38" t="s">
        <v>1224</v>
      </c>
      <c r="D645" s="11"/>
      <c r="E645" s="61"/>
      <c r="F645" s="20"/>
      <c r="G645" s="25"/>
      <c r="H645" s="67"/>
      <c r="I645" s="70"/>
      <c r="J645" s="79"/>
      <c r="K645" s="70"/>
      <c r="L645" s="111"/>
      <c r="M645" s="20"/>
      <c r="N645" s="12">
        <v>39165</v>
      </c>
      <c r="O645" s="102"/>
      <c r="P645" s="102"/>
      <c r="Q645" s="110"/>
      <c r="R645" s="81"/>
    </row>
    <row r="646" spans="1:18" ht="15" thickBot="1" x14ac:dyDescent="0.35">
      <c r="A646" t="e">
        <f>LOOKUP(B646,Blad1!A:A,Blad1!D:D)</f>
        <v>#N/A</v>
      </c>
      <c r="C646" s="22"/>
      <c r="D646" s="26" t="s">
        <v>797</v>
      </c>
      <c r="E646" s="44"/>
      <c r="F646" s="45"/>
      <c r="G646" s="27" t="s">
        <v>794</v>
      </c>
      <c r="H646" s="64" t="s">
        <v>430</v>
      </c>
      <c r="I646" s="70"/>
      <c r="J646" s="79"/>
      <c r="K646" s="70"/>
      <c r="L646" s="136" t="s">
        <v>451</v>
      </c>
      <c r="M646" s="137"/>
      <c r="N646" s="52"/>
      <c r="O646" s="102"/>
      <c r="P646" s="14" t="s">
        <v>450</v>
      </c>
      <c r="Q646" s="106" t="s">
        <v>450</v>
      </c>
      <c r="R646" s="81"/>
    </row>
    <row r="647" spans="1:18" ht="15" x14ac:dyDescent="0.3">
      <c r="A647" t="str">
        <f>LOOKUP(B647,Blad1!A:A,Blad1!D:D)</f>
        <v>3626 / 3628 - Théâtre populaire - bloc BL141</v>
      </c>
      <c r="B647">
        <f>B645+1</f>
        <v>320</v>
      </c>
      <c r="C647" s="38" t="s">
        <v>1258</v>
      </c>
      <c r="D647" s="11"/>
      <c r="E647" s="61"/>
      <c r="F647" s="20"/>
      <c r="G647" s="25"/>
      <c r="H647" s="67"/>
      <c r="I647" s="70"/>
      <c r="J647" s="79"/>
      <c r="K647" s="70"/>
      <c r="L647" s="111"/>
      <c r="M647" s="20"/>
      <c r="N647" s="12">
        <v>39165</v>
      </c>
      <c r="O647" s="102"/>
      <c r="P647" s="102"/>
      <c r="Q647" s="110"/>
      <c r="R647" s="81"/>
    </row>
    <row r="648" spans="1:18" ht="15" thickBot="1" x14ac:dyDescent="0.35">
      <c r="A648" t="e">
        <f>LOOKUP(B648,Blad1!A:A,Blad1!D:D)</f>
        <v>#N/A</v>
      </c>
      <c r="C648" s="22"/>
      <c r="D648" s="26" t="s">
        <v>797</v>
      </c>
      <c r="E648" s="44"/>
      <c r="F648" s="45"/>
      <c r="G648" s="27" t="s">
        <v>794</v>
      </c>
      <c r="H648" s="64" t="s">
        <v>430</v>
      </c>
      <c r="I648" s="70"/>
      <c r="J648" s="79"/>
      <c r="K648" s="70"/>
      <c r="L648" s="136" t="s">
        <v>451</v>
      </c>
      <c r="M648" s="137"/>
      <c r="N648" s="52"/>
      <c r="O648" s="102"/>
      <c r="P648" s="14" t="s">
        <v>450</v>
      </c>
      <c r="Q648" s="106" t="s">
        <v>450</v>
      </c>
      <c r="R648" s="81"/>
    </row>
    <row r="649" spans="1:18" ht="30" customHeight="1" x14ac:dyDescent="0.3">
      <c r="A649" t="str">
        <f>LOOKUP(B649,Blad1!A:A,Blad1!D:D)</f>
        <v>3629 / 3630 - Emission conjointe avec la République tchèque : La maison Stoclet de Josef Hoffman - Timbres de V10-3629 &amp; V10-3630</v>
      </c>
      <c r="B649">
        <f>B647+1</f>
        <v>321</v>
      </c>
      <c r="C649" s="138" t="s">
        <v>1225</v>
      </c>
      <c r="D649" s="139"/>
      <c r="E649" s="139"/>
      <c r="F649" s="139"/>
      <c r="G649" s="139"/>
      <c r="H649" s="57"/>
      <c r="I649" s="70"/>
      <c r="J649" s="79"/>
      <c r="K649" s="70"/>
      <c r="L649" s="111"/>
      <c r="M649" s="20"/>
      <c r="N649" s="12">
        <v>39165</v>
      </c>
      <c r="O649" s="102"/>
      <c r="P649" s="102"/>
      <c r="Q649" s="110"/>
      <c r="R649" s="81"/>
    </row>
    <row r="650" spans="1:18" ht="15" thickBot="1" x14ac:dyDescent="0.35">
      <c r="A650" t="e">
        <f>LOOKUP(B650,Blad1!A:A,Blad1!D:D)</f>
        <v>#N/A</v>
      </c>
      <c r="C650" s="22"/>
      <c r="D650" s="26" t="s">
        <v>798</v>
      </c>
      <c r="E650" s="44"/>
      <c r="F650" s="45"/>
      <c r="G650" s="27" t="s">
        <v>794</v>
      </c>
      <c r="H650" s="64" t="s">
        <v>430</v>
      </c>
      <c r="I650" s="70"/>
      <c r="J650" s="79"/>
      <c r="K650" s="70"/>
      <c r="L650" s="136" t="s">
        <v>451</v>
      </c>
      <c r="M650" s="137"/>
      <c r="N650" s="52"/>
      <c r="O650" s="102"/>
      <c r="P650" s="14" t="s">
        <v>450</v>
      </c>
      <c r="Q650" s="106" t="s">
        <v>450</v>
      </c>
      <c r="R650" s="81"/>
    </row>
    <row r="651" spans="1:18" ht="29.4" customHeight="1" x14ac:dyDescent="0.3">
      <c r="A651" t="str">
        <f>LOOKUP(B651,Blad1!A:A,Blad1!D:D)</f>
        <v>3631 / 3632 - Les timbres 3466 et 3527 ont été réédités dans une taille et/ou une valeur différente pour une utilisation avec "Mon timbre"</v>
      </c>
      <c r="B651">
        <f>B649+1</f>
        <v>322</v>
      </c>
      <c r="C651" s="138" t="s">
        <v>1226</v>
      </c>
      <c r="D651" s="139"/>
      <c r="E651" s="139"/>
      <c r="F651" s="139"/>
      <c r="G651" s="139"/>
      <c r="H651" s="57"/>
      <c r="I651" s="70"/>
      <c r="J651" s="79"/>
      <c r="K651" s="70"/>
      <c r="L651" s="111"/>
      <c r="M651" s="20"/>
      <c r="N651" s="12">
        <v>39165</v>
      </c>
      <c r="O651" s="102"/>
      <c r="P651" s="102"/>
      <c r="Q651" s="110"/>
      <c r="R651" s="81"/>
    </row>
    <row r="652" spans="1:18" ht="15" thickBot="1" x14ac:dyDescent="0.35">
      <c r="A652" t="e">
        <f>LOOKUP(B652,Blad1!A:A,Blad1!D:D)</f>
        <v>#N/A</v>
      </c>
      <c r="C652" s="22"/>
      <c r="D652" s="29" t="s">
        <v>373</v>
      </c>
      <c r="E652" s="48"/>
      <c r="F652" s="49"/>
      <c r="G652" s="18" t="s">
        <v>794</v>
      </c>
      <c r="H652" s="64" t="s">
        <v>430</v>
      </c>
      <c r="I652" s="70"/>
      <c r="J652" s="79"/>
      <c r="K652" s="70"/>
      <c r="L652" s="136" t="s">
        <v>451</v>
      </c>
      <c r="M652" s="137"/>
      <c r="N652" s="52"/>
      <c r="O652" s="102"/>
      <c r="P652" s="14" t="s">
        <v>450</v>
      </c>
      <c r="Q652" s="106" t="s">
        <v>450</v>
      </c>
      <c r="R652" s="81"/>
    </row>
    <row r="653" spans="1:18" ht="15" thickBot="1" x14ac:dyDescent="0.35">
      <c r="A653" t="e">
        <f>LOOKUP(B653,Blad1!A:A,Blad1!D:D)</f>
        <v>#N/A</v>
      </c>
      <c r="C653" s="22"/>
      <c r="D653" s="26" t="s">
        <v>375</v>
      </c>
      <c r="E653" s="44"/>
      <c r="F653" s="45"/>
      <c r="G653" s="27" t="s">
        <v>794</v>
      </c>
      <c r="H653" s="64" t="s">
        <v>430</v>
      </c>
      <c r="I653" s="70"/>
      <c r="J653" s="79"/>
      <c r="K653" s="70"/>
      <c r="L653" s="136" t="s">
        <v>451</v>
      </c>
      <c r="M653" s="137"/>
      <c r="N653" s="52"/>
      <c r="O653" s="102"/>
      <c r="P653" s="14" t="s">
        <v>450</v>
      </c>
      <c r="Q653" s="106" t="s">
        <v>450</v>
      </c>
      <c r="R653" s="81"/>
    </row>
    <row r="654" spans="1:18" ht="15" x14ac:dyDescent="0.3">
      <c r="A654" t="str">
        <f>LOOKUP(B654,Blad1!A:A,Blad1!D:D)</f>
        <v>3633 / 3634 - Europe : 100 ans de Scouts - Timbres : 3633 de V10-3633; timbre 3634 du bloc BL142</v>
      </c>
      <c r="B654">
        <f>B651+1</f>
        <v>323</v>
      </c>
      <c r="C654" s="38" t="s">
        <v>1227</v>
      </c>
      <c r="D654" s="11"/>
      <c r="E654" s="61"/>
      <c r="F654" s="20"/>
      <c r="G654" s="25"/>
      <c r="H654" s="67"/>
      <c r="I654" s="70"/>
      <c r="J654" s="79"/>
      <c r="K654" s="70"/>
      <c r="L654" s="111"/>
      <c r="M654" s="20"/>
      <c r="N654" s="12">
        <v>39200</v>
      </c>
      <c r="O654" s="102"/>
      <c r="P654" s="102"/>
      <c r="Q654" s="110"/>
      <c r="R654" s="81"/>
    </row>
    <row r="655" spans="1:18" ht="15" thickBot="1" x14ac:dyDescent="0.35">
      <c r="A655" t="e">
        <f>LOOKUP(B655,Blad1!A:A,Blad1!D:D)</f>
        <v>#N/A</v>
      </c>
      <c r="C655" s="22"/>
      <c r="D655" s="26" t="s">
        <v>799</v>
      </c>
      <c r="E655" s="44"/>
      <c r="F655" s="45"/>
      <c r="G655" s="27" t="s">
        <v>794</v>
      </c>
      <c r="H655" s="64" t="s">
        <v>430</v>
      </c>
      <c r="I655" s="70"/>
      <c r="J655" s="79"/>
      <c r="K655" s="70"/>
      <c r="L655" s="136" t="s">
        <v>451</v>
      </c>
      <c r="M655" s="137"/>
      <c r="N655" s="52"/>
      <c r="O655" s="102"/>
      <c r="P655" s="14" t="s">
        <v>450</v>
      </c>
      <c r="Q655" s="106" t="s">
        <v>450</v>
      </c>
      <c r="R655" s="81"/>
    </row>
    <row r="656" spans="1:18" ht="15" x14ac:dyDescent="0.3">
      <c r="A656" t="str">
        <f>LOOKUP(B656,Blad1!A:A,Blad1!D:D)</f>
        <v>3635 - Europe : 500 ans d'Europe - Timbre de V10-3635</v>
      </c>
      <c r="B656">
        <f>B654+1</f>
        <v>324</v>
      </c>
      <c r="C656" s="38" t="s">
        <v>1228</v>
      </c>
      <c r="D656" s="11"/>
      <c r="E656" s="61"/>
      <c r="F656" s="20"/>
      <c r="G656" s="25"/>
      <c r="H656" s="67"/>
      <c r="I656" s="70"/>
      <c r="J656" s="79"/>
      <c r="K656" s="70"/>
      <c r="L656" s="104"/>
      <c r="M656" s="20"/>
      <c r="N656" s="12">
        <v>39200</v>
      </c>
      <c r="O656" s="102"/>
      <c r="P656" s="102"/>
      <c r="Q656" s="110"/>
      <c r="R656" s="81"/>
    </row>
    <row r="657" spans="1:18" ht="15" thickBot="1" x14ac:dyDescent="0.35">
      <c r="A657" t="e">
        <f>LOOKUP(B657,Blad1!A:A,Blad1!D:D)</f>
        <v>#N/A</v>
      </c>
      <c r="C657" s="22"/>
      <c r="D657" s="26" t="s">
        <v>800</v>
      </c>
      <c r="E657" s="44"/>
      <c r="F657" s="45"/>
      <c r="G657" s="27" t="s">
        <v>794</v>
      </c>
      <c r="H657" s="64" t="s">
        <v>430</v>
      </c>
      <c r="I657" s="70"/>
      <c r="J657" s="79"/>
      <c r="K657" s="70"/>
      <c r="L657" s="136" t="s">
        <v>451</v>
      </c>
      <c r="M657" s="137"/>
      <c r="N657" s="52"/>
      <c r="O657" s="102"/>
      <c r="P657" s="14" t="s">
        <v>450</v>
      </c>
      <c r="Q657" s="106" t="s">
        <v>450</v>
      </c>
      <c r="R657" s="81"/>
    </row>
    <row r="658" spans="1:18" ht="15" x14ac:dyDescent="0.3">
      <c r="A658" t="str">
        <f>LOOKUP(B658,Blad1!A:A,Blad1!D:D)</f>
        <v>3636 / 3660 - Hergé, 1907 - 2007 - Timbres du bloc BL143 (partie 1) : 100e anniversaire de la naissance d'Hergé.</v>
      </c>
      <c r="B658">
        <f>B656+1</f>
        <v>325</v>
      </c>
      <c r="C658" s="38" t="s">
        <v>1229</v>
      </c>
      <c r="D658" s="11"/>
      <c r="E658" s="61"/>
      <c r="F658" s="20"/>
      <c r="G658" s="25"/>
      <c r="H658" s="67"/>
      <c r="I658" s="70"/>
      <c r="J658" s="79"/>
      <c r="K658" s="70"/>
      <c r="L658" s="104"/>
      <c r="M658" s="20"/>
      <c r="N658" s="12">
        <v>39221</v>
      </c>
      <c r="O658" s="102"/>
      <c r="P658" s="102"/>
      <c r="Q658" s="110"/>
      <c r="R658" s="81"/>
    </row>
    <row r="659" spans="1:18" ht="15" thickBot="1" x14ac:dyDescent="0.35">
      <c r="A659" t="e">
        <f>LOOKUP(B659,Blad1!A:A,Blad1!D:D)</f>
        <v>#N/A</v>
      </c>
      <c r="C659" s="22"/>
      <c r="D659" s="26" t="s">
        <v>801</v>
      </c>
      <c r="E659" s="44"/>
      <c r="F659" s="45"/>
      <c r="G659" s="27" t="s">
        <v>794</v>
      </c>
      <c r="H659" s="64" t="s">
        <v>430</v>
      </c>
      <c r="I659" s="70"/>
      <c r="J659" s="79"/>
      <c r="K659" s="70"/>
      <c r="L659" s="136" t="s">
        <v>451</v>
      </c>
      <c r="M659" s="137"/>
      <c r="N659" s="52"/>
      <c r="O659" s="102"/>
      <c r="P659" s="14" t="s">
        <v>450</v>
      </c>
      <c r="Q659" s="106" t="s">
        <v>450</v>
      </c>
      <c r="R659" s="81"/>
    </row>
    <row r="660" spans="1:18" ht="15.6" thickBot="1" x14ac:dyDescent="0.35">
      <c r="A660" t="str">
        <f>LOOKUP(B660,Blad1!A:A,Blad1!D:D)</f>
        <v xml:space="preserve">3636 / 3660 - Hergé, 1907 - 2007 - bloc BL143 </v>
      </c>
      <c r="B660">
        <f>B658+1</f>
        <v>326</v>
      </c>
      <c r="C660" s="38" t="s">
        <v>1259</v>
      </c>
      <c r="D660" s="11"/>
      <c r="E660" s="61"/>
      <c r="F660" s="20"/>
      <c r="G660" s="25"/>
      <c r="H660" s="67"/>
      <c r="I660" s="74" t="str">
        <f>IF(J660="◄","◄",IF(J660="ok","►",""))</f>
        <v>◄</v>
      </c>
      <c r="J660" s="75" t="str">
        <f>IF(J661&gt;0,"OK","◄")</f>
        <v>◄</v>
      </c>
      <c r="K660" s="76" t="str">
        <f>IF(AND(L660="◄",M660="►"),"◄?►",IF(L660="◄","◄",IF(M660="►","►","")))</f>
        <v>◄</v>
      </c>
      <c r="L660" s="42" t="str">
        <f>IF(L661&gt;0,"","◄")</f>
        <v>◄</v>
      </c>
      <c r="M660" s="43" t="str">
        <f>IF(M661,"►","")</f>
        <v/>
      </c>
      <c r="N660" s="12">
        <v>39221</v>
      </c>
      <c r="O660" s="100"/>
      <c r="P660" s="8" t="str">
        <f>IF(P661&gt;0,"◄","")</f>
        <v>◄</v>
      </c>
      <c r="Q660" s="101" t="str">
        <f>IF(AND(L661="",M661&gt;0),"?",IF(SUM(Q661:Q662)&gt;0,"►",""))</f>
        <v/>
      </c>
      <c r="R660" s="81"/>
    </row>
    <row r="661" spans="1:18" ht="15" customHeight="1" x14ac:dyDescent="0.3">
      <c r="A661" t="e">
        <f>LOOKUP(B661,Blad1!A:A,Blad1!D:D)</f>
        <v>#N/A</v>
      </c>
      <c r="C661" s="22"/>
      <c r="D661" s="26" t="s">
        <v>801</v>
      </c>
      <c r="E661" s="44"/>
      <c r="F661" s="45"/>
      <c r="G661" s="27" t="s">
        <v>796</v>
      </c>
      <c r="H661" s="64" t="s">
        <v>430</v>
      </c>
      <c r="I661" s="77" t="str">
        <f>IF(J661&gt;0,"ok","◄")</f>
        <v>◄</v>
      </c>
      <c r="J661" s="78"/>
      <c r="K661" s="77" t="str">
        <f>IF(AND(L661="",M661&gt;0),"?",IF(L661="","◄",IF(M661&gt;=1,"►","")))</f>
        <v>◄</v>
      </c>
      <c r="L661" s="33"/>
      <c r="M661" s="34"/>
      <c r="N661" s="2"/>
      <c r="O661" s="102"/>
      <c r="P661" s="10">
        <f>IF(L661&gt;0,"",IF(I661="zie voorgaande rij","voir▲",IF(I661="zie volgende rijen","zie▼",1)))</f>
        <v>1</v>
      </c>
      <c r="Q661" s="103" t="str">
        <f>IF(M661&gt;0,M661,IF(I661="zie voorgaande rij","voir▲",IF(I661="zie volgende rijen","zie▼","")))</f>
        <v/>
      </c>
      <c r="R661" s="81"/>
    </row>
    <row r="662" spans="1:18" ht="15" x14ac:dyDescent="0.3">
      <c r="A662" t="str">
        <f>LOOKUP(B662,Blad1!A:A,Blad1!D:D)</f>
        <v>3661 - Le Pôle Sud - Bloc BL144</v>
      </c>
      <c r="B662">
        <f>B660+1</f>
        <v>327</v>
      </c>
      <c r="C662" s="38" t="s">
        <v>1230</v>
      </c>
      <c r="D662" s="11"/>
      <c r="E662" s="61"/>
      <c r="F662" s="20"/>
      <c r="G662" s="25"/>
      <c r="H662" s="67"/>
      <c r="I662" s="70"/>
      <c r="J662" s="89" t="str">
        <f>RIGHT(G661,13)</f>
        <v xml:space="preserve">N°. 3 / 2007 </v>
      </c>
      <c r="K662" s="70"/>
      <c r="L662" s="111"/>
      <c r="M662" s="20"/>
      <c r="N662" s="12">
        <v>39249</v>
      </c>
      <c r="O662" s="102"/>
      <c r="P662" s="102"/>
      <c r="Q662" s="110"/>
      <c r="R662" s="81"/>
    </row>
    <row r="663" spans="1:18" ht="15" thickBot="1" x14ac:dyDescent="0.35">
      <c r="A663" t="e">
        <f>LOOKUP(B663,Blad1!A:A,Blad1!D:D)</f>
        <v>#N/A</v>
      </c>
      <c r="C663" s="22"/>
      <c r="D663" s="26" t="s">
        <v>802</v>
      </c>
      <c r="E663" s="44"/>
      <c r="F663" s="45"/>
      <c r="G663" s="27" t="s">
        <v>796</v>
      </c>
      <c r="H663" s="64" t="s">
        <v>430</v>
      </c>
      <c r="I663" s="70"/>
      <c r="J663" s="79"/>
      <c r="K663" s="70"/>
      <c r="L663" s="136" t="s">
        <v>451</v>
      </c>
      <c r="M663" s="137"/>
      <c r="N663" s="52"/>
      <c r="O663" s="102"/>
      <c r="P663" s="14" t="s">
        <v>450</v>
      </c>
      <c r="Q663" s="106" t="s">
        <v>450</v>
      </c>
      <c r="R663" s="81"/>
    </row>
    <row r="664" spans="1:18" ht="15" x14ac:dyDescent="0.3">
      <c r="A664" t="str">
        <f>LOOKUP(B664,Blad1!A:A,Blad1!D:D)</f>
        <v>3662 / 3664 - Petits Musées - Timbres de V10-3662►V10-3664</v>
      </c>
      <c r="B664">
        <f>B662+1</f>
        <v>328</v>
      </c>
      <c r="C664" s="38" t="s">
        <v>1231</v>
      </c>
      <c r="D664" s="11"/>
      <c r="E664" s="61"/>
      <c r="F664" s="20"/>
      <c r="G664" s="25"/>
      <c r="H664" s="67"/>
      <c r="I664" s="70"/>
      <c r="J664" s="79"/>
      <c r="K664" s="70"/>
      <c r="L664" s="111"/>
      <c r="M664" s="20"/>
      <c r="N664" s="12">
        <v>39249</v>
      </c>
      <c r="O664" s="102"/>
      <c r="P664" s="102"/>
      <c r="Q664" s="110"/>
      <c r="R664" s="81"/>
    </row>
    <row r="665" spans="1:18" ht="15" thickBot="1" x14ac:dyDescent="0.35">
      <c r="A665" t="e">
        <f>LOOKUP(B665,Blad1!A:A,Blad1!D:D)</f>
        <v>#N/A</v>
      </c>
      <c r="C665" s="22"/>
      <c r="D665" s="26" t="s">
        <v>803</v>
      </c>
      <c r="E665" s="44"/>
      <c r="F665" s="45"/>
      <c r="G665" s="27" t="s">
        <v>796</v>
      </c>
      <c r="H665" s="64" t="s">
        <v>430</v>
      </c>
      <c r="I665" s="70"/>
      <c r="J665" s="79"/>
      <c r="K665" s="70"/>
      <c r="L665" s="136" t="s">
        <v>451</v>
      </c>
      <c r="M665" s="137"/>
      <c r="N665" s="52"/>
      <c r="O665" s="102"/>
      <c r="P665" s="14" t="s">
        <v>450</v>
      </c>
      <c r="Q665" s="106" t="s">
        <v>450</v>
      </c>
      <c r="R665" s="81"/>
    </row>
    <row r="666" spans="1:18" ht="15" x14ac:dyDescent="0.3">
      <c r="A666" t="str">
        <f>LOOKUP(B666,Blad1!A:A,Blad1!D:D)</f>
        <v>3665 / 3666 - 10 autocollants "Timbres d'été" -  (sans indication de valeur v=0,52 €) Carnets B75 &amp; B76</v>
      </c>
      <c r="B666">
        <f>B664+1</f>
        <v>329</v>
      </c>
      <c r="C666" s="38" t="s">
        <v>1232</v>
      </c>
      <c r="D666" s="11"/>
      <c r="E666" s="61"/>
      <c r="F666" s="20"/>
      <c r="G666" s="25"/>
      <c r="H666" s="67"/>
      <c r="I666" s="70"/>
      <c r="J666" s="79"/>
      <c r="K666" s="70"/>
      <c r="L666" s="111"/>
      <c r="M666" s="20"/>
      <c r="N666" s="12">
        <v>39249</v>
      </c>
      <c r="O666" s="102"/>
      <c r="P666" s="102"/>
      <c r="Q666" s="110"/>
      <c r="R666" s="81"/>
    </row>
    <row r="667" spans="1:18" ht="15" thickBot="1" x14ac:dyDescent="0.35">
      <c r="A667" t="e">
        <f>LOOKUP(B667,Blad1!A:A,Blad1!D:D)</f>
        <v>#N/A</v>
      </c>
      <c r="C667" s="22"/>
      <c r="D667" s="26" t="s">
        <v>804</v>
      </c>
      <c r="E667" s="44"/>
      <c r="F667" s="45"/>
      <c r="G667" s="27" t="s">
        <v>805</v>
      </c>
      <c r="H667" s="64" t="s">
        <v>430</v>
      </c>
      <c r="I667" s="70"/>
      <c r="J667" s="79"/>
      <c r="K667" s="70"/>
      <c r="L667" s="136" t="s">
        <v>451</v>
      </c>
      <c r="M667" s="137"/>
      <c r="N667" s="52"/>
      <c r="O667" s="102"/>
      <c r="P667" s="14" t="s">
        <v>450</v>
      </c>
      <c r="Q667" s="106" t="s">
        <v>450</v>
      </c>
      <c r="R667" s="81"/>
    </row>
    <row r="668" spans="1:18" ht="15" x14ac:dyDescent="0.3">
      <c r="A668" t="str">
        <f>LOOKUP(B668,Blad1!A:A,Blad1!D:D)</f>
        <v>3667 / 3668 - Timbres d'été - Timbres de V10-3667 &amp; V10-3668</v>
      </c>
      <c r="B668">
        <f>B666+1</f>
        <v>330</v>
      </c>
      <c r="C668" s="38" t="s">
        <v>1233</v>
      </c>
      <c r="D668" s="11"/>
      <c r="E668" s="61"/>
      <c r="F668" s="20"/>
      <c r="G668" s="25"/>
      <c r="H668" s="67"/>
      <c r="I668" s="70"/>
      <c r="J668" s="79"/>
      <c r="K668" s="70"/>
      <c r="L668" s="111"/>
      <c r="M668" s="20"/>
      <c r="N668" s="12">
        <v>39270</v>
      </c>
      <c r="O668" s="102"/>
      <c r="P668" s="102"/>
      <c r="Q668" s="110"/>
      <c r="R668" s="81"/>
    </row>
    <row r="669" spans="1:18" ht="15" thickBot="1" x14ac:dyDescent="0.35">
      <c r="A669" t="e">
        <f>LOOKUP(B669,Blad1!A:A,Blad1!D:D)</f>
        <v>#N/A</v>
      </c>
      <c r="C669" s="22"/>
      <c r="D669" s="26" t="s">
        <v>806</v>
      </c>
      <c r="E669" s="44"/>
      <c r="F669" s="45"/>
      <c r="G669" s="27" t="s">
        <v>796</v>
      </c>
      <c r="H669" s="64" t="s">
        <v>430</v>
      </c>
      <c r="I669" s="70"/>
      <c r="J669" s="79"/>
      <c r="K669" s="70"/>
      <c r="L669" s="136" t="s">
        <v>451</v>
      </c>
      <c r="M669" s="137"/>
      <c r="N669" s="52"/>
      <c r="O669" s="102"/>
      <c r="P669" s="14" t="s">
        <v>450</v>
      </c>
      <c r="Q669" s="106" t="s">
        <v>450</v>
      </c>
      <c r="R669" s="81"/>
    </row>
    <row r="670" spans="1:18" ht="15" x14ac:dyDescent="0.3">
      <c r="A670" t="str">
        <f>LOOKUP(B670,Blad1!A:A,Blad1!D:D)</f>
        <v>3669 - 100 ans port de Zeebrugge - Timbre de V5-3669</v>
      </c>
      <c r="B670">
        <f>B668+1</f>
        <v>331</v>
      </c>
      <c r="C670" s="38" t="s">
        <v>1234</v>
      </c>
      <c r="D670" s="11"/>
      <c r="E670" s="61"/>
      <c r="F670" s="20"/>
      <c r="G670" s="25"/>
      <c r="H670" s="67"/>
      <c r="I670" s="70"/>
      <c r="J670" s="79"/>
      <c r="K670" s="70"/>
      <c r="L670" s="111"/>
      <c r="M670" s="20"/>
      <c r="N670" s="12">
        <v>39270</v>
      </c>
      <c r="O670" s="102"/>
      <c r="P670" s="102"/>
      <c r="Q670" s="110"/>
      <c r="R670" s="81"/>
    </row>
    <row r="671" spans="1:18" ht="15" customHeight="1" thickBot="1" x14ac:dyDescent="0.35">
      <c r="A671" t="e">
        <f>LOOKUP(B671,Blad1!A:A,Blad1!D:D)</f>
        <v>#N/A</v>
      </c>
      <c r="C671" s="22"/>
      <c r="D671" s="26" t="s">
        <v>807</v>
      </c>
      <c r="E671" s="44"/>
      <c r="F671" s="45"/>
      <c r="G671" s="27" t="s">
        <v>796</v>
      </c>
      <c r="H671" s="64" t="s">
        <v>430</v>
      </c>
      <c r="I671" s="70"/>
      <c r="J671" s="79"/>
      <c r="K671" s="70"/>
      <c r="L671" s="136" t="s">
        <v>451</v>
      </c>
      <c r="M671" s="137"/>
      <c r="N671" s="52"/>
      <c r="O671" s="102"/>
      <c r="P671" s="14" t="s">
        <v>450</v>
      </c>
      <c r="Q671" s="106" t="s">
        <v>450</v>
      </c>
      <c r="R671" s="81"/>
    </row>
    <row r="672" spans="1:18" ht="15" x14ac:dyDescent="0.3">
      <c r="A672" t="str">
        <f>LOOKUP(B672,Blad1!A:A,Blad1!D:D)</f>
        <v>3670 - 10 vignettes "100 ans port de Zeebrugge" -  (sans indication de valeur v=0,52€) - Carnet B77</v>
      </c>
      <c r="B672">
        <f>B670+1</f>
        <v>332</v>
      </c>
      <c r="C672" s="38" t="s">
        <v>1235</v>
      </c>
      <c r="D672" s="11"/>
      <c r="E672" s="61"/>
      <c r="F672" s="20"/>
      <c r="G672" s="25"/>
      <c r="H672" s="67"/>
      <c r="I672" s="70"/>
      <c r="J672" s="79"/>
      <c r="K672" s="70"/>
      <c r="L672" s="111"/>
      <c r="M672" s="20"/>
      <c r="N672" s="12">
        <v>39270</v>
      </c>
      <c r="O672" s="102"/>
      <c r="P672" s="102"/>
      <c r="Q672" s="110"/>
      <c r="R672" s="81"/>
    </row>
    <row r="673" spans="1:18" ht="15" thickBot="1" x14ac:dyDescent="0.35">
      <c r="A673" t="e">
        <f>LOOKUP(B673,Blad1!A:A,Blad1!D:D)</f>
        <v>#N/A</v>
      </c>
      <c r="C673" s="22"/>
      <c r="D673" s="26" t="s">
        <v>808</v>
      </c>
      <c r="E673" s="44"/>
      <c r="F673" s="45"/>
      <c r="G673" s="27" t="s">
        <v>805</v>
      </c>
      <c r="H673" s="64" t="s">
        <v>430</v>
      </c>
      <c r="I673" s="70"/>
      <c r="J673" s="79"/>
      <c r="K673" s="70"/>
      <c r="L673" s="136" t="s">
        <v>451</v>
      </c>
      <c r="M673" s="137"/>
      <c r="N673" s="52"/>
      <c r="O673" s="102"/>
      <c r="P673" s="14" t="s">
        <v>450</v>
      </c>
      <c r="Q673" s="106" t="s">
        <v>450</v>
      </c>
      <c r="R673" s="81"/>
    </row>
    <row r="674" spans="1:18" ht="15" x14ac:dyDescent="0.3">
      <c r="A674" t="str">
        <f>LOOKUP(B674,Blad1!A:A,Blad1!D:D)</f>
        <v>3671 - Tour de France (en Flandre) - Timbre de V5-3671</v>
      </c>
      <c r="B674">
        <f>B672+1</f>
        <v>333</v>
      </c>
      <c r="C674" s="38" t="s">
        <v>1236</v>
      </c>
      <c r="D674" s="11"/>
      <c r="E674" s="61"/>
      <c r="F674" s="20"/>
      <c r="G674" s="25"/>
      <c r="H674" s="67"/>
      <c r="I674" s="70"/>
      <c r="J674" s="79"/>
      <c r="K674" s="70"/>
      <c r="L674" s="111"/>
      <c r="M674" s="20"/>
      <c r="N674" s="12">
        <v>39270</v>
      </c>
      <c r="O674" s="102"/>
      <c r="P674" s="102"/>
      <c r="Q674" s="110"/>
      <c r="R674" s="81"/>
    </row>
    <row r="675" spans="1:18" ht="15" thickBot="1" x14ac:dyDescent="0.35">
      <c r="A675" t="e">
        <f>LOOKUP(B675,Blad1!A:A,Blad1!D:D)</f>
        <v>#N/A</v>
      </c>
      <c r="C675" s="22"/>
      <c r="D675" s="26" t="s">
        <v>809</v>
      </c>
      <c r="E675" s="44"/>
      <c r="F675" s="45"/>
      <c r="G675" s="27" t="s">
        <v>796</v>
      </c>
      <c r="H675" s="64" t="s">
        <v>430</v>
      </c>
      <c r="I675" s="70"/>
      <c r="J675" s="79"/>
      <c r="K675" s="70"/>
      <c r="L675" s="136" t="s">
        <v>451</v>
      </c>
      <c r="M675" s="137"/>
      <c r="N675" s="52"/>
      <c r="O675" s="102"/>
      <c r="P675" s="14" t="s">
        <v>450</v>
      </c>
      <c r="Q675" s="106" t="s">
        <v>450</v>
      </c>
      <c r="R675" s="81"/>
    </row>
    <row r="676" spans="1:18" ht="15" x14ac:dyDescent="0.3">
      <c r="A676" t="str">
        <f>LOOKUP(B676,Blad1!A:A,Blad1!D:D)</f>
        <v>3672 - Oiseau : la chouette chevêche</v>
      </c>
      <c r="B676">
        <f>B674+1</f>
        <v>334</v>
      </c>
      <c r="C676" s="38" t="s">
        <v>1237</v>
      </c>
      <c r="D676" s="11"/>
      <c r="E676" s="61"/>
      <c r="F676" s="20"/>
      <c r="G676" s="25"/>
      <c r="H676" s="67"/>
      <c r="I676" s="70"/>
      <c r="J676" s="79"/>
      <c r="K676" s="70"/>
      <c r="L676" s="104"/>
      <c r="M676" s="20"/>
      <c r="N676" s="12">
        <v>39272</v>
      </c>
      <c r="O676" s="102"/>
      <c r="P676" s="102"/>
      <c r="Q676" s="110"/>
      <c r="R676" s="81"/>
    </row>
    <row r="677" spans="1:18" ht="15" thickBot="1" x14ac:dyDescent="0.35">
      <c r="A677" t="e">
        <f>LOOKUP(B677,Blad1!A:A,Blad1!D:D)</f>
        <v>#N/A</v>
      </c>
      <c r="C677" s="22"/>
      <c r="D677" s="26" t="s">
        <v>810</v>
      </c>
      <c r="E677" s="44"/>
      <c r="F677" s="45"/>
      <c r="G677" s="27" t="s">
        <v>796</v>
      </c>
      <c r="H677" s="64" t="s">
        <v>430</v>
      </c>
      <c r="I677" s="70"/>
      <c r="J677" s="79"/>
      <c r="K677" s="70"/>
      <c r="L677" s="136" t="s">
        <v>451</v>
      </c>
      <c r="M677" s="137"/>
      <c r="N677" s="52"/>
      <c r="O677" s="102"/>
      <c r="P677" s="14" t="s">
        <v>450</v>
      </c>
      <c r="Q677" s="106" t="s">
        <v>450</v>
      </c>
      <c r="R677" s="81"/>
    </row>
    <row r="678" spans="1:18" ht="15.6" thickBot="1" x14ac:dyDescent="0.35">
      <c r="A678" t="str">
        <f>LOOKUP(B678,Blad1!A:A,Blad1!D:D)</f>
        <v>3673 / 3675 - Tourisme - Timbres de V10-3673 ► V10-3675 (valeur indiquée en €)</v>
      </c>
      <c r="B678">
        <f>B676+1</f>
        <v>335</v>
      </c>
      <c r="C678" s="38" t="s">
        <v>1238</v>
      </c>
      <c r="D678" s="11"/>
      <c r="E678" s="61"/>
      <c r="F678" s="20"/>
      <c r="G678" s="25"/>
      <c r="H678" s="67"/>
      <c r="I678" s="74" t="str">
        <f>IF(J678="◄","◄",IF(J678="ok","►",""))</f>
        <v>◄</v>
      </c>
      <c r="J678" s="75" t="str">
        <f>IF(J679&gt;0,"OK","◄")</f>
        <v>◄</v>
      </c>
      <c r="K678" s="76" t="str">
        <f>IF(AND(L678="◄",M678="►"),"◄?►",IF(L678="◄","◄",IF(M678="►","►","")))</f>
        <v>◄</v>
      </c>
      <c r="L678" s="42" t="str">
        <f>IF(L679&gt;0,"","◄")</f>
        <v>◄</v>
      </c>
      <c r="M678" s="43" t="str">
        <f>IF(M679,"►","")</f>
        <v/>
      </c>
      <c r="N678" s="12">
        <v>39326</v>
      </c>
      <c r="O678" s="100"/>
      <c r="P678" s="8" t="str">
        <f>IF(P679&gt;0,"◄","")</f>
        <v>◄</v>
      </c>
      <c r="Q678" s="101" t="str">
        <f>IF(AND(L679="",M679&gt;0),"?",IF(SUM(Q679:Q680)&gt;0,"►",""))</f>
        <v/>
      </c>
      <c r="R678" s="81"/>
    </row>
    <row r="679" spans="1:18" x14ac:dyDescent="0.3">
      <c r="A679" t="e">
        <f>LOOKUP(B679,Blad1!A:A,Blad1!D:D)</f>
        <v>#N/A</v>
      </c>
      <c r="C679" s="22"/>
      <c r="D679" s="26" t="s">
        <v>811</v>
      </c>
      <c r="E679" s="44"/>
      <c r="F679" s="45"/>
      <c r="G679" s="27" t="s">
        <v>812</v>
      </c>
      <c r="H679" s="64" t="s">
        <v>430</v>
      </c>
      <c r="I679" s="77" t="str">
        <f>IF(J679&gt;0,"ok","◄")</f>
        <v>◄</v>
      </c>
      <c r="J679" s="78"/>
      <c r="K679" s="77" t="str">
        <f>IF(AND(L679="",M679&gt;0),"?",IF(L679="","◄",IF(M679&gt;=1,"►","")))</f>
        <v>◄</v>
      </c>
      <c r="L679" s="33"/>
      <c r="M679" s="34"/>
      <c r="N679" s="2"/>
      <c r="O679" s="102"/>
      <c r="P679" s="10">
        <f>IF(L679&gt;0,"",IF(I679="zie voorgaande rij","voir▲",IF(I679="zie volgende rijen","zie▼",1)))</f>
        <v>1</v>
      </c>
      <c r="Q679" s="103" t="str">
        <f>IF(M679&gt;0,M679,IF(I679="zie voorgaande rij","voir▲",IF(I679="zie volgende rijen","zie▼","")))</f>
        <v/>
      </c>
      <c r="R679" s="81"/>
    </row>
    <row r="680" spans="1:18" ht="15" x14ac:dyDescent="0.3">
      <c r="A680" t="str">
        <f>LOOKUP(B680,Blad1!A:A,Blad1!D:D)</f>
        <v>3676 / 3677 - Emission conjointe avec le Luxembourg - Timbres de V10-3676 &amp; V10-3677 (valeur indiquée en €)</v>
      </c>
      <c r="B680">
        <f>B678+1</f>
        <v>336</v>
      </c>
      <c r="C680" s="38" t="s">
        <v>1239</v>
      </c>
      <c r="D680" s="11"/>
      <c r="E680" s="61"/>
      <c r="F680" s="20"/>
      <c r="G680" s="25"/>
      <c r="H680" s="67"/>
      <c r="I680" s="70"/>
      <c r="J680" s="89" t="str">
        <f>RIGHT(G679,13)</f>
        <v xml:space="preserve">N°. 4 / 2007 </v>
      </c>
      <c r="K680" s="70"/>
      <c r="L680" s="111"/>
      <c r="M680" s="20"/>
      <c r="N680" s="12">
        <v>39326</v>
      </c>
      <c r="O680" s="102"/>
      <c r="P680" s="102"/>
      <c r="Q680" s="110"/>
      <c r="R680" s="81"/>
    </row>
    <row r="681" spans="1:18" ht="15" thickBot="1" x14ac:dyDescent="0.35">
      <c r="A681" t="e">
        <f>LOOKUP(B681,Blad1!A:A,Blad1!D:D)</f>
        <v>#N/A</v>
      </c>
      <c r="C681" s="22"/>
      <c r="D681" s="26" t="s">
        <v>813</v>
      </c>
      <c r="E681" s="44"/>
      <c r="F681" s="45"/>
      <c r="G681" s="27" t="s">
        <v>812</v>
      </c>
      <c r="H681" s="64" t="s">
        <v>430</v>
      </c>
      <c r="I681" s="70"/>
      <c r="J681" s="79"/>
      <c r="K681" s="70"/>
      <c r="L681" s="136" t="s">
        <v>451</v>
      </c>
      <c r="M681" s="137"/>
      <c r="N681" s="52"/>
      <c r="O681" s="102"/>
      <c r="P681" s="14" t="s">
        <v>450</v>
      </c>
      <c r="Q681" s="106" t="s">
        <v>450</v>
      </c>
      <c r="R681" s="81"/>
    </row>
    <row r="682" spans="1:18" ht="15" x14ac:dyDescent="0.3">
      <c r="A682" t="str">
        <f>LOOKUP(B682,Blad1!A:A,Blad1!D:D)</f>
        <v>3678 / 3682 - Film belge - Timbres du bloc BL145 - (valeur indiquée en €)</v>
      </c>
      <c r="B682">
        <f>B680+1</f>
        <v>337</v>
      </c>
      <c r="C682" s="38" t="s">
        <v>1240</v>
      </c>
      <c r="D682" s="11"/>
      <c r="E682" s="61"/>
      <c r="F682" s="20"/>
      <c r="G682" s="25"/>
      <c r="H682" s="67"/>
      <c r="I682" s="70"/>
      <c r="J682" s="79"/>
      <c r="K682" s="70"/>
      <c r="L682" s="111"/>
      <c r="M682" s="20"/>
      <c r="N682" s="12">
        <v>39326</v>
      </c>
      <c r="O682" s="102"/>
      <c r="P682" s="102"/>
      <c r="Q682" s="110"/>
      <c r="R682" s="81"/>
    </row>
    <row r="683" spans="1:18" ht="15" thickBot="1" x14ac:dyDescent="0.35">
      <c r="A683" t="e">
        <f>LOOKUP(B683,Blad1!A:A,Blad1!D:D)</f>
        <v>#N/A</v>
      </c>
      <c r="C683" s="22"/>
      <c r="D683" s="26" t="s">
        <v>813</v>
      </c>
      <c r="E683" s="44"/>
      <c r="F683" s="45"/>
      <c r="G683" s="27" t="s">
        <v>812</v>
      </c>
      <c r="H683" s="64" t="s">
        <v>430</v>
      </c>
      <c r="I683" s="70"/>
      <c r="J683" s="79"/>
      <c r="K683" s="70"/>
      <c r="L683" s="136" t="s">
        <v>451</v>
      </c>
      <c r="M683" s="137"/>
      <c r="N683" s="52"/>
      <c r="O683" s="102"/>
      <c r="P683" s="14" t="s">
        <v>450</v>
      </c>
      <c r="Q683" s="106" t="s">
        <v>450</v>
      </c>
      <c r="R683" s="81"/>
    </row>
    <row r="684" spans="1:18" ht="15" x14ac:dyDescent="0.3">
      <c r="A684" t="str">
        <f>LOOKUP(B684,Blad1!A:A,Blad1!D:D)</f>
        <v>3683 - Reine Paola, 70 - Timbre du bloc BL146 &amp; bloc BL146 (valeur indiquée en €)</v>
      </c>
      <c r="B684">
        <f>B682+1</f>
        <v>338</v>
      </c>
      <c r="C684" s="38" t="s">
        <v>1241</v>
      </c>
      <c r="D684" s="11"/>
      <c r="E684" s="61"/>
      <c r="F684" s="20"/>
      <c r="G684" s="25"/>
      <c r="H684" s="67"/>
      <c r="I684" s="70"/>
      <c r="J684" s="79"/>
      <c r="K684" s="70"/>
      <c r="L684" s="111"/>
      <c r="M684" s="20"/>
      <c r="N684" s="12">
        <v>39326</v>
      </c>
      <c r="O684" s="102"/>
      <c r="P684" s="102"/>
      <c r="Q684" s="110"/>
      <c r="R684" s="81"/>
    </row>
    <row r="685" spans="1:18" ht="15" customHeight="1" thickBot="1" x14ac:dyDescent="0.35">
      <c r="A685" t="e">
        <f>LOOKUP(B685,Blad1!A:A,Blad1!D:D)</f>
        <v>#N/A</v>
      </c>
      <c r="C685" s="22"/>
      <c r="D685" s="26" t="s">
        <v>814</v>
      </c>
      <c r="E685" s="44"/>
      <c r="F685" s="45"/>
      <c r="G685" s="27" t="s">
        <v>812</v>
      </c>
      <c r="H685" s="64" t="s">
        <v>430</v>
      </c>
      <c r="I685" s="70"/>
      <c r="J685" s="79"/>
      <c r="K685" s="70"/>
      <c r="L685" s="136" t="s">
        <v>451</v>
      </c>
      <c r="M685" s="137"/>
      <c r="N685" s="52"/>
      <c r="O685" s="102"/>
      <c r="P685" s="14" t="s">
        <v>450</v>
      </c>
      <c r="Q685" s="106" t="s">
        <v>450</v>
      </c>
      <c r="R685" s="81"/>
    </row>
    <row r="686" spans="1:18" ht="15" x14ac:dyDescent="0.3">
      <c r="A686" t="str">
        <f>LOOKUP(B686,Blad1!A:A,Blad1!D:D)</f>
        <v>3684 - Dahlia : boîte de 100 timbres - autocollant (①: v=0,52€)</v>
      </c>
      <c r="B686">
        <f>B684+1</f>
        <v>339</v>
      </c>
      <c r="C686" s="38" t="s">
        <v>1242</v>
      </c>
      <c r="D686" s="11"/>
      <c r="E686" s="61"/>
      <c r="F686" s="20"/>
      <c r="G686" s="25"/>
      <c r="H686" s="67"/>
      <c r="I686" s="70"/>
      <c r="J686" s="79"/>
      <c r="K686" s="70"/>
      <c r="L686" s="111"/>
      <c r="M686" s="20"/>
      <c r="N686" s="12">
        <v>39370</v>
      </c>
      <c r="O686" s="102"/>
      <c r="P686" s="102"/>
      <c r="Q686" s="110"/>
      <c r="R686" s="81"/>
    </row>
    <row r="687" spans="1:18" ht="15" thickBot="1" x14ac:dyDescent="0.35">
      <c r="A687" t="e">
        <f>LOOKUP(B687,Blad1!A:A,Blad1!D:D)</f>
        <v>#N/A</v>
      </c>
      <c r="C687" s="22"/>
      <c r="D687" s="26" t="s">
        <v>815</v>
      </c>
      <c r="E687" s="44"/>
      <c r="F687" s="45"/>
      <c r="G687" s="27" t="s">
        <v>812</v>
      </c>
      <c r="H687" s="64" t="s">
        <v>430</v>
      </c>
      <c r="I687" s="70"/>
      <c r="J687" s="79"/>
      <c r="K687" s="70"/>
      <c r="L687" s="136" t="s">
        <v>451</v>
      </c>
      <c r="M687" s="137"/>
      <c r="N687" s="52"/>
      <c r="O687" s="102"/>
      <c r="P687" s="14" t="s">
        <v>450</v>
      </c>
      <c r="Q687" s="106" t="s">
        <v>450</v>
      </c>
      <c r="R687" s="81"/>
    </row>
    <row r="688" spans="1:18" ht="15" x14ac:dyDescent="0.3">
      <c r="A688" t="str">
        <f>LOOKUP(B688,Blad1!A:A,Blad1!D:D)</f>
        <v>3685 / 3694 - Timbres de fruits - Autocollants - Carnet B78 (①: v=0,52 €)</v>
      </c>
      <c r="B688">
        <f>B686+1</f>
        <v>340</v>
      </c>
      <c r="C688" s="38" t="s">
        <v>1243</v>
      </c>
      <c r="D688" s="11"/>
      <c r="E688" s="61"/>
      <c r="F688" s="20"/>
      <c r="G688" s="25"/>
      <c r="H688" s="67"/>
      <c r="I688" s="70"/>
      <c r="J688" s="79"/>
      <c r="K688" s="70"/>
      <c r="L688" s="111"/>
      <c r="M688" s="20"/>
      <c r="N688" s="12">
        <v>39356</v>
      </c>
      <c r="O688" s="102"/>
      <c r="P688" s="102"/>
      <c r="Q688" s="110"/>
      <c r="R688" s="81"/>
    </row>
    <row r="689" spans="1:18" ht="15" thickBot="1" x14ac:dyDescent="0.35">
      <c r="A689" t="e">
        <f>LOOKUP(B689,Blad1!A:A,Blad1!D:D)</f>
        <v>#N/A</v>
      </c>
      <c r="C689" s="22"/>
      <c r="D689" s="26" t="s">
        <v>816</v>
      </c>
      <c r="E689" s="44"/>
      <c r="F689" s="45"/>
      <c r="G689" s="27" t="s">
        <v>817</v>
      </c>
      <c r="H689" s="64" t="s">
        <v>430</v>
      </c>
      <c r="I689" s="70"/>
      <c r="J689" s="79"/>
      <c r="K689" s="70"/>
      <c r="L689" s="136" t="s">
        <v>451</v>
      </c>
      <c r="M689" s="137"/>
      <c r="N689" s="52"/>
      <c r="O689" s="102"/>
      <c r="P689" s="14" t="s">
        <v>450</v>
      </c>
      <c r="Q689" s="106" t="s">
        <v>450</v>
      </c>
      <c r="R689" s="81"/>
    </row>
    <row r="690" spans="1:18" ht="15" x14ac:dyDescent="0.3">
      <c r="A690" t="str">
        <f>LOOKUP(B690,Blad1!A:A,Blad1!D:D)</f>
        <v>3695 / 3699 - Nouvelle Effigie Royale de SM le Roi Albert II - Timbres de V10-3695 ► V10-3699 &amp; V10-(3696a)</v>
      </c>
      <c r="B690">
        <f>B688+1</f>
        <v>341</v>
      </c>
      <c r="C690" s="38" t="s">
        <v>1244</v>
      </c>
      <c r="D690" s="11"/>
      <c r="E690" s="61"/>
      <c r="F690" s="20"/>
      <c r="G690" s="25"/>
      <c r="H690" s="67"/>
      <c r="I690" s="70"/>
      <c r="J690" s="79"/>
      <c r="K690" s="70"/>
      <c r="L690" s="111"/>
      <c r="M690" s="20"/>
      <c r="N690" s="12">
        <v>39354</v>
      </c>
      <c r="O690" s="102"/>
      <c r="P690" s="102"/>
      <c r="Q690" s="110"/>
      <c r="R690" s="81"/>
    </row>
    <row r="691" spans="1:18" ht="15" thickBot="1" x14ac:dyDescent="0.35">
      <c r="A691" t="e">
        <f>LOOKUP(B691,Blad1!A:A,Blad1!D:D)</f>
        <v>#N/A</v>
      </c>
      <c r="C691" s="22"/>
      <c r="D691" s="26" t="s">
        <v>818</v>
      </c>
      <c r="E691" s="44"/>
      <c r="F691" s="45"/>
      <c r="G691" s="27" t="s">
        <v>817</v>
      </c>
      <c r="H691" s="64" t="s">
        <v>430</v>
      </c>
      <c r="I691" s="70"/>
      <c r="J691" s="79"/>
      <c r="K691" s="70"/>
      <c r="L691" s="136" t="s">
        <v>451</v>
      </c>
      <c r="M691" s="137"/>
      <c r="N691" s="52"/>
      <c r="O691" s="102"/>
      <c r="P691" s="14" t="s">
        <v>450</v>
      </c>
      <c r="Q691" s="106" t="s">
        <v>450</v>
      </c>
      <c r="R691" s="81"/>
    </row>
    <row r="692" spans="1:18" ht="15.6" thickBot="1" x14ac:dyDescent="0.35">
      <c r="A692" t="str">
        <f>LOOKUP(B692,Blad1!A:A,Blad1!D:D)</f>
        <v>3695 / 3699 - Nouvelle Effigie Royale de SM le Roi Albert II - Timbres de V10-3695 ► V10-3699 &amp; V10-(3696a)</v>
      </c>
      <c r="B692">
        <f>B690+1</f>
        <v>342</v>
      </c>
      <c r="C692" s="38" t="s">
        <v>1244</v>
      </c>
      <c r="D692" s="11"/>
      <c r="E692" s="61"/>
      <c r="F692" s="20"/>
      <c r="G692" s="25"/>
      <c r="H692" s="67"/>
      <c r="I692" s="74" t="str">
        <f>IF(J692="◄","◄",IF(J692="ok","►",""))</f>
        <v>◄</v>
      </c>
      <c r="J692" s="75" t="str">
        <f>IF(J693&gt;0,"OK","◄")</f>
        <v>◄</v>
      </c>
      <c r="K692" s="76" t="str">
        <f>IF(AND(L692="◄",M692="►"),"◄?►",IF(L692="◄","◄",IF(M692="►","►","")))</f>
        <v>◄</v>
      </c>
      <c r="L692" s="42" t="str">
        <f>IF(L693&gt;0,"","◄")</f>
        <v>◄</v>
      </c>
      <c r="M692" s="43" t="str">
        <f>IF(M693,"►","")</f>
        <v/>
      </c>
      <c r="N692" s="12">
        <v>39356</v>
      </c>
      <c r="O692" s="100"/>
      <c r="P692" s="8" t="str">
        <f>IF(P693&gt;0,"◄","")</f>
        <v>◄</v>
      </c>
      <c r="Q692" s="101" t="str">
        <f>IF(AND(L693="",M693&gt;0),"?",IF(SUM(Q693:Q694)&gt;0,"►",""))</f>
        <v/>
      </c>
      <c r="R692" s="81"/>
    </row>
    <row r="693" spans="1:18" x14ac:dyDescent="0.3">
      <c r="A693" t="e">
        <f>LOOKUP(B693,Blad1!A:A,Blad1!D:D)</f>
        <v>#N/A</v>
      </c>
      <c r="C693" s="22"/>
      <c r="D693" s="26" t="s">
        <v>819</v>
      </c>
      <c r="E693" s="44"/>
      <c r="F693" s="45"/>
      <c r="G693" s="27" t="s">
        <v>820</v>
      </c>
      <c r="H693" s="64" t="s">
        <v>430</v>
      </c>
      <c r="I693" s="77" t="str">
        <f>IF(J693&gt;0,"ok","◄")</f>
        <v>◄</v>
      </c>
      <c r="J693" s="78"/>
      <c r="K693" s="77" t="str">
        <f>IF(AND(L693="",M693&gt;0),"?",IF(L693="","◄",IF(M693&gt;=1,"►","")))</f>
        <v>◄</v>
      </c>
      <c r="L693" s="33"/>
      <c r="M693" s="34"/>
      <c r="N693" s="2"/>
      <c r="O693" s="102"/>
      <c r="P693" s="10">
        <f>IF(L693&gt;0,"",IF(I693="zie voorgaande rij","voir▲",IF(I693="zie volgende rijen","zie▼",1)))</f>
        <v>1</v>
      </c>
      <c r="Q693" s="103" t="str">
        <f>IF(M693&gt;0,M693,IF(I693="zie voorgaande rij","voir▲",IF(I693="zie volgende rijen","zie▼","")))</f>
        <v/>
      </c>
      <c r="R693" s="81"/>
    </row>
    <row r="694" spans="1:18" ht="15" x14ac:dyDescent="0.3">
      <c r="A694" t="str">
        <f>LOOKUP(B694,Blad1!A:A,Blad1!D:D)</f>
        <v>3700 - Timbres personnalisés (①: v=0,52€) - bande de 5 timbres</v>
      </c>
      <c r="B694">
        <f>B692+1</f>
        <v>343</v>
      </c>
      <c r="C694" s="38" t="s">
        <v>1245</v>
      </c>
      <c r="D694" s="11"/>
      <c r="E694" s="61"/>
      <c r="F694" s="20"/>
      <c r="G694" s="23"/>
      <c r="H694" s="65"/>
      <c r="I694" s="70"/>
      <c r="J694" s="89" t="str">
        <f>RIGHT(G693,13)</f>
        <v xml:space="preserve">N°. 5 / 2007 </v>
      </c>
      <c r="K694" s="70"/>
      <c r="L694" s="112"/>
      <c r="M694" s="20"/>
      <c r="N694" s="12">
        <v>39368</v>
      </c>
      <c r="O694" s="102"/>
      <c r="P694" s="102"/>
      <c r="Q694" s="110"/>
      <c r="R694" s="81"/>
    </row>
    <row r="695" spans="1:18" ht="15" thickBot="1" x14ac:dyDescent="0.35">
      <c r="A695" t="e">
        <f>LOOKUP(B695,Blad1!A:A,Blad1!D:D)</f>
        <v>#N/A</v>
      </c>
      <c r="C695" s="22"/>
      <c r="D695" s="26" t="s">
        <v>821</v>
      </c>
      <c r="E695" s="44"/>
      <c r="F695" s="45"/>
      <c r="G695" s="27" t="s">
        <v>822</v>
      </c>
      <c r="H695" s="64" t="s">
        <v>430</v>
      </c>
      <c r="I695" s="70"/>
      <c r="J695" s="79"/>
      <c r="K695" s="70"/>
      <c r="L695" s="136" t="s">
        <v>451</v>
      </c>
      <c r="M695" s="137"/>
      <c r="N695" s="52"/>
      <c r="O695" s="102"/>
      <c r="P695" s="14" t="s">
        <v>450</v>
      </c>
      <c r="Q695" s="106" t="s">
        <v>450</v>
      </c>
      <c r="R695" s="81"/>
    </row>
    <row r="696" spans="1:18" ht="15.6" customHeight="1" x14ac:dyDescent="0.3">
      <c r="A696" t="str">
        <f>LOOKUP(B696,Blad1!A:A,Blad1!D:D)</f>
        <v>3701 / 3709 - C'est la Belgique - Timbres du bloc BL147 (valeur indiquée en €)</v>
      </c>
      <c r="B696">
        <f>B694+1</f>
        <v>344</v>
      </c>
      <c r="C696" s="38" t="s">
        <v>1246</v>
      </c>
      <c r="D696" s="11"/>
      <c r="E696" s="61"/>
      <c r="F696" s="20"/>
      <c r="G696" s="23"/>
      <c r="H696" s="65"/>
      <c r="I696" s="70"/>
      <c r="J696" s="79"/>
      <c r="K696" s="70"/>
      <c r="L696" s="112"/>
      <c r="M696" s="20"/>
      <c r="N696" s="12">
        <v>39368</v>
      </c>
      <c r="O696" s="102"/>
      <c r="P696" s="102"/>
      <c r="Q696" s="110"/>
      <c r="R696" s="81"/>
    </row>
    <row r="697" spans="1:18" ht="15" thickBot="1" x14ac:dyDescent="0.35">
      <c r="A697" t="e">
        <f>LOOKUP(B697,Blad1!A:A,Blad1!D:D)</f>
        <v>#N/A</v>
      </c>
      <c r="C697" s="22"/>
      <c r="D697" s="26" t="s">
        <v>821</v>
      </c>
      <c r="E697" s="44"/>
      <c r="F697" s="45"/>
      <c r="G697" s="27" t="s">
        <v>822</v>
      </c>
      <c r="H697" s="64" t="s">
        <v>430</v>
      </c>
      <c r="I697" s="70"/>
      <c r="J697" s="79"/>
      <c r="K697" s="70"/>
      <c r="L697" s="136" t="s">
        <v>451</v>
      </c>
      <c r="M697" s="137"/>
      <c r="N697" s="52"/>
      <c r="O697" s="102"/>
      <c r="P697" s="14" t="s">
        <v>450</v>
      </c>
      <c r="Q697" s="106" t="s">
        <v>450</v>
      </c>
      <c r="R697" s="81"/>
    </row>
    <row r="698" spans="1:18" ht="15" x14ac:dyDescent="0.3">
      <c r="A698" t="str">
        <f>LOOKUP(B698,Blad1!A:A,Blad1!D:D)</f>
        <v>3710 / 3714 - Fête du Timbre - Timbres du bloc BL148 (①: v=0,52 €)</v>
      </c>
      <c r="B698">
        <f>B696+1</f>
        <v>345</v>
      </c>
      <c r="C698" s="38" t="s">
        <v>1247</v>
      </c>
      <c r="D698" s="11"/>
      <c r="E698" s="61"/>
      <c r="F698" s="20"/>
      <c r="G698" s="23"/>
      <c r="H698" s="65"/>
      <c r="I698" s="70"/>
      <c r="J698" s="79"/>
      <c r="K698" s="70"/>
      <c r="L698" s="112"/>
      <c r="M698" s="20"/>
      <c r="N698" s="12">
        <v>39368</v>
      </c>
      <c r="O698" s="102"/>
      <c r="P698" s="102"/>
      <c r="Q698" s="110"/>
      <c r="R698" s="81"/>
    </row>
    <row r="699" spans="1:18" ht="15" thickBot="1" x14ac:dyDescent="0.35">
      <c r="A699" t="e">
        <f>LOOKUP(B699,Blad1!A:A,Blad1!D:D)</f>
        <v>#N/A</v>
      </c>
      <c r="C699" s="22"/>
      <c r="D699" s="26" t="s">
        <v>823</v>
      </c>
      <c r="E699" s="44"/>
      <c r="F699" s="45"/>
      <c r="G699" s="27" t="s">
        <v>822</v>
      </c>
      <c r="H699" s="64" t="s">
        <v>430</v>
      </c>
      <c r="I699" s="70"/>
      <c r="J699" s="79"/>
      <c r="K699" s="70"/>
      <c r="L699" s="136" t="s">
        <v>451</v>
      </c>
      <c r="M699" s="137"/>
      <c r="N699" s="52"/>
      <c r="O699" s="102"/>
      <c r="P699" s="14" t="s">
        <v>450</v>
      </c>
      <c r="Q699" s="106" t="s">
        <v>450</v>
      </c>
      <c r="R699" s="81"/>
    </row>
    <row r="700" spans="1:18" ht="15" x14ac:dyDescent="0.3">
      <c r="A700" t="str">
        <f>LOOKUP(B700,Blad1!A:A,Blad1!D:D)</f>
        <v>3715 / 3719 - Fête du Timbre - autocollant - Carnet B79 (①: v=0,52 €)</v>
      </c>
      <c r="B700">
        <f>B698+1</f>
        <v>346</v>
      </c>
      <c r="C700" s="38" t="s">
        <v>1248</v>
      </c>
      <c r="D700" s="11"/>
      <c r="E700" s="61"/>
      <c r="F700" s="20"/>
      <c r="G700" s="25"/>
      <c r="H700" s="67"/>
      <c r="I700" s="70"/>
      <c r="J700" s="79"/>
      <c r="K700" s="70"/>
      <c r="L700" s="111"/>
      <c r="M700" s="20"/>
      <c r="N700" s="12">
        <v>39368</v>
      </c>
      <c r="O700" s="102"/>
      <c r="P700" s="102"/>
      <c r="Q700" s="110"/>
      <c r="R700" s="81"/>
    </row>
    <row r="701" spans="1:18" ht="15" thickBot="1" x14ac:dyDescent="0.35">
      <c r="A701" t="e">
        <f>LOOKUP(B701,Blad1!A:A,Blad1!D:D)</f>
        <v>#N/A</v>
      </c>
      <c r="C701" s="22"/>
      <c r="D701" s="26" t="s">
        <v>824</v>
      </c>
      <c r="E701" s="44"/>
      <c r="F701" s="45"/>
      <c r="G701" s="27" t="s">
        <v>817</v>
      </c>
      <c r="H701" s="64" t="s">
        <v>430</v>
      </c>
      <c r="I701" s="70"/>
      <c r="J701" s="79"/>
      <c r="K701" s="70"/>
      <c r="L701" s="136" t="s">
        <v>451</v>
      </c>
      <c r="M701" s="137"/>
      <c r="N701" s="52"/>
      <c r="O701" s="102"/>
      <c r="P701" s="14" t="s">
        <v>450</v>
      </c>
      <c r="Q701" s="106" t="s">
        <v>450</v>
      </c>
      <c r="R701" s="81"/>
    </row>
    <row r="702" spans="1:18" ht="15" x14ac:dyDescent="0.3">
      <c r="A702" t="str">
        <f>LOOKUP(B702,Blad1!A:A,Blad1!D:D)</f>
        <v>3720 - Timbre de deuil (①: v=0,52 €)</v>
      </c>
      <c r="B702">
        <f>B700+1</f>
        <v>347</v>
      </c>
      <c r="C702" s="38" t="s">
        <v>1249</v>
      </c>
      <c r="D702" s="11"/>
      <c r="E702" s="61"/>
      <c r="F702" s="20"/>
      <c r="G702" s="23"/>
      <c r="H702" s="65"/>
      <c r="I702" s="70"/>
      <c r="J702" s="79"/>
      <c r="K702" s="70"/>
      <c r="L702" s="20"/>
      <c r="M702" s="20"/>
      <c r="N702" s="12">
        <v>39370</v>
      </c>
      <c r="O702" s="102"/>
      <c r="P702" s="102"/>
      <c r="Q702" s="110"/>
      <c r="R702" s="81"/>
    </row>
    <row r="703" spans="1:18" ht="15" thickBot="1" x14ac:dyDescent="0.35">
      <c r="A703" t="e">
        <f>LOOKUP(B703,Blad1!A:A,Blad1!D:D)</f>
        <v>#N/A</v>
      </c>
      <c r="C703" s="22"/>
      <c r="D703" s="26" t="s">
        <v>825</v>
      </c>
      <c r="E703" s="44"/>
      <c r="F703" s="45"/>
      <c r="G703" s="27" t="s">
        <v>826</v>
      </c>
      <c r="H703" s="64" t="s">
        <v>430</v>
      </c>
      <c r="I703" s="70"/>
      <c r="J703" s="79"/>
      <c r="K703" s="70"/>
      <c r="L703" s="136" t="s">
        <v>451</v>
      </c>
      <c r="M703" s="137"/>
      <c r="N703" s="52"/>
      <c r="O703" s="102"/>
      <c r="P703" s="14" t="s">
        <v>450</v>
      </c>
      <c r="Q703" s="106" t="s">
        <v>450</v>
      </c>
      <c r="R703" s="81"/>
    </row>
    <row r="704" spans="1:18" ht="15" x14ac:dyDescent="0.3">
      <c r="A704" t="str">
        <f>LOOKUP(B704,Blad1!A:A,Blad1!D:D)</f>
        <v>3721 / 3722 - Dahlia et Petunia Hybrida - Carnets B80 (①: v=€0,52) &amp; B81 (②: v=1,04 €))</v>
      </c>
      <c r="B704">
        <f>B702+1</f>
        <v>348</v>
      </c>
      <c r="C704" s="38" t="s">
        <v>1250</v>
      </c>
      <c r="D704" s="11"/>
      <c r="E704" s="61"/>
      <c r="F704" s="20"/>
      <c r="G704" s="25"/>
      <c r="H704" s="67"/>
      <c r="I704" s="70"/>
      <c r="J704" s="79"/>
      <c r="K704" s="70"/>
      <c r="L704" s="111"/>
      <c r="M704" s="20"/>
      <c r="N704" s="12">
        <v>39368</v>
      </c>
      <c r="O704" s="102"/>
      <c r="P704" s="102"/>
      <c r="Q704" s="110"/>
      <c r="R704" s="81"/>
    </row>
    <row r="705" spans="1:18" ht="15" thickBot="1" x14ac:dyDescent="0.35">
      <c r="A705" t="e">
        <f>LOOKUP(B705,Blad1!A:A,Blad1!D:D)</f>
        <v>#N/A</v>
      </c>
      <c r="C705" s="22"/>
      <c r="D705" s="26" t="s">
        <v>827</v>
      </c>
      <c r="E705" s="44"/>
      <c r="F705" s="45"/>
      <c r="G705" s="27" t="s">
        <v>817</v>
      </c>
      <c r="H705" s="64" t="s">
        <v>430</v>
      </c>
      <c r="I705" s="70"/>
      <c r="J705" s="79"/>
      <c r="K705" s="70"/>
      <c r="L705" s="136" t="s">
        <v>451</v>
      </c>
      <c r="M705" s="137"/>
      <c r="N705" s="52"/>
      <c r="O705" s="102"/>
      <c r="P705" s="14" t="s">
        <v>450</v>
      </c>
      <c r="Q705" s="106" t="s">
        <v>450</v>
      </c>
      <c r="R705" s="81"/>
    </row>
    <row r="706" spans="1:18" ht="29.4" customHeight="1" x14ac:dyDescent="0.3">
      <c r="A706" t="str">
        <f>LOOKUP(B706,Blad1!A:A,Blad1!D:D)</f>
        <v>3723 - Tulipa Peach Blossom - autocollant - Carnet B82  (valeur indiquée en €) (international : Prior Europe v= 0,80 €)</v>
      </c>
      <c r="B706">
        <f>B704+1</f>
        <v>349</v>
      </c>
      <c r="C706" s="138" t="s">
        <v>1251</v>
      </c>
      <c r="D706" s="139"/>
      <c r="E706" s="139"/>
      <c r="F706" s="139"/>
      <c r="G706" s="139"/>
      <c r="H706" s="57"/>
      <c r="I706" s="70"/>
      <c r="J706" s="79"/>
      <c r="K706" s="70"/>
      <c r="L706" s="111"/>
      <c r="M706" s="20"/>
      <c r="N706" s="12">
        <v>39368</v>
      </c>
      <c r="O706" s="102"/>
      <c r="P706" s="102"/>
      <c r="Q706" s="110"/>
      <c r="R706" s="81"/>
    </row>
    <row r="707" spans="1:18" ht="15" thickBot="1" x14ac:dyDescent="0.35">
      <c r="A707" t="e">
        <f>LOOKUP(B707,Blad1!A:A,Blad1!D:D)</f>
        <v>#N/A</v>
      </c>
      <c r="C707" s="22"/>
      <c r="D707" s="26" t="s">
        <v>828</v>
      </c>
      <c r="E707" s="44"/>
      <c r="F707" s="45"/>
      <c r="G707" s="27" t="s">
        <v>817</v>
      </c>
      <c r="H707" s="64" t="s">
        <v>430</v>
      </c>
      <c r="I707" s="70"/>
      <c r="J707" s="79"/>
      <c r="K707" s="70"/>
      <c r="L707" s="136" t="s">
        <v>451</v>
      </c>
      <c r="M707" s="137"/>
      <c r="N707" s="52"/>
      <c r="O707" s="102"/>
      <c r="P707" s="14" t="s">
        <v>450</v>
      </c>
      <c r="Q707" s="106" t="s">
        <v>450</v>
      </c>
      <c r="R707" s="81"/>
    </row>
    <row r="708" spans="1:18" ht="15" x14ac:dyDescent="0.3">
      <c r="A708" t="str">
        <f>LOOKUP(B708,Blad1!A:A,Blad1!D:D)</f>
        <v>3724 / 3732 - Champions Sportifs Internationaux de Belgique - Timbres du bloc BL149:  (①: v=0,52 €)</v>
      </c>
      <c r="B708">
        <f>B706+1</f>
        <v>350</v>
      </c>
      <c r="C708" s="38" t="s">
        <v>1252</v>
      </c>
      <c r="D708" s="11"/>
      <c r="E708" s="61"/>
      <c r="F708" s="20"/>
      <c r="G708" s="25"/>
      <c r="H708" s="67"/>
      <c r="I708" s="70"/>
      <c r="J708" s="79"/>
      <c r="K708" s="70"/>
      <c r="L708" s="111"/>
      <c r="M708" s="20"/>
      <c r="N708" s="12">
        <v>39398</v>
      </c>
      <c r="O708" s="102"/>
      <c r="P708" s="102"/>
      <c r="Q708" s="110"/>
      <c r="R708" s="81"/>
    </row>
    <row r="709" spans="1:18" ht="15" thickBot="1" x14ac:dyDescent="0.35">
      <c r="A709" t="e">
        <f>LOOKUP(B709,Blad1!A:A,Blad1!D:D)</f>
        <v>#N/A</v>
      </c>
      <c r="C709" s="22"/>
      <c r="D709" s="26" t="s">
        <v>829</v>
      </c>
      <c r="E709" s="44"/>
      <c r="F709" s="45"/>
      <c r="G709" s="27" t="s">
        <v>830</v>
      </c>
      <c r="H709" s="64" t="s">
        <v>430</v>
      </c>
      <c r="I709" s="70"/>
      <c r="J709" s="79"/>
      <c r="K709" s="70"/>
      <c r="L709" s="136" t="s">
        <v>451</v>
      </c>
      <c r="M709" s="137"/>
      <c r="N709" s="52"/>
      <c r="O709" s="102"/>
      <c r="P709" s="14" t="s">
        <v>450</v>
      </c>
      <c r="Q709" s="106" t="s">
        <v>450</v>
      </c>
      <c r="R709" s="81"/>
    </row>
    <row r="710" spans="1:18" ht="15" x14ac:dyDescent="0.3">
      <c r="A710" t="str">
        <f>LOOKUP(B710,Blad1!A:A,Blad1!D:D)</f>
        <v>3733 - Noël et Nouvel An - Timbre de V10-3733 : (①: v=0,52 €)</v>
      </c>
      <c r="B710">
        <f>B708+1</f>
        <v>351</v>
      </c>
      <c r="C710" s="38" t="s">
        <v>1253</v>
      </c>
      <c r="D710" s="11"/>
      <c r="E710" s="61"/>
      <c r="F710" s="20"/>
      <c r="G710" s="23"/>
      <c r="H710" s="65"/>
      <c r="I710" s="70"/>
      <c r="J710" s="79"/>
      <c r="K710" s="70"/>
      <c r="L710" s="104"/>
      <c r="M710" s="20"/>
      <c r="N710" s="12">
        <v>39398</v>
      </c>
      <c r="O710" s="102"/>
      <c r="P710" s="102"/>
      <c r="Q710" s="110"/>
      <c r="R710" s="81"/>
    </row>
    <row r="711" spans="1:18" ht="15" thickBot="1" x14ac:dyDescent="0.35">
      <c r="A711" t="e">
        <f>LOOKUP(B711,Blad1!A:A,Blad1!D:D)</f>
        <v>#N/A</v>
      </c>
      <c r="C711" s="22"/>
      <c r="D711" s="26" t="s">
        <v>831</v>
      </c>
      <c r="E711" s="44"/>
      <c r="F711" s="45"/>
      <c r="G711" s="27" t="s">
        <v>826</v>
      </c>
      <c r="H711" s="64" t="s">
        <v>430</v>
      </c>
      <c r="I711" s="70"/>
      <c r="J711" s="79"/>
      <c r="K711" s="70"/>
      <c r="L711" s="136" t="s">
        <v>451</v>
      </c>
      <c r="M711" s="137"/>
      <c r="N711" s="52"/>
      <c r="O711" s="102"/>
      <c r="P711" s="14" t="s">
        <v>450</v>
      </c>
      <c r="Q711" s="106" t="s">
        <v>450</v>
      </c>
      <c r="R711" s="81"/>
    </row>
    <row r="712" spans="1:18" ht="33" customHeight="1" x14ac:dyDescent="0.3">
      <c r="A712" t="str">
        <f>LOOKUP(B712,Blad1!A:A,Blad1!D:D)</f>
        <v>3734 / 3735 - Noël et Nouvel An - Carnet B83 : (①: v=0,52€) &amp; carnet B84 (pas de valeur indiquée) (international : Prior Europe v=0,80€)</v>
      </c>
      <c r="B712">
        <f>B710+1</f>
        <v>352</v>
      </c>
      <c r="C712" s="138" t="s">
        <v>1254</v>
      </c>
      <c r="D712" s="139"/>
      <c r="E712" s="139"/>
      <c r="F712" s="139"/>
      <c r="G712" s="139"/>
      <c r="H712" s="57"/>
      <c r="I712" s="70"/>
      <c r="J712" s="79"/>
      <c r="K712" s="70"/>
      <c r="L712" s="111"/>
      <c r="M712" s="20"/>
      <c r="N712" s="12">
        <v>39398</v>
      </c>
      <c r="O712" s="102"/>
      <c r="P712" s="102"/>
      <c r="Q712" s="110"/>
      <c r="R712" s="81"/>
    </row>
    <row r="713" spans="1:18" ht="15" thickBot="1" x14ac:dyDescent="0.35">
      <c r="A713" t="e">
        <f>LOOKUP(B713,Blad1!A:A,Blad1!D:D)</f>
        <v>#N/A</v>
      </c>
      <c r="C713" s="22"/>
      <c r="D713" s="26" t="s">
        <v>832</v>
      </c>
      <c r="E713" s="44"/>
      <c r="F713" s="45"/>
      <c r="G713" s="27" t="s">
        <v>830</v>
      </c>
      <c r="H713" s="64" t="s">
        <v>430</v>
      </c>
      <c r="I713" s="70"/>
      <c r="J713" s="79"/>
      <c r="K713" s="70"/>
      <c r="L713" s="136" t="s">
        <v>451</v>
      </c>
      <c r="M713" s="137"/>
      <c r="N713" s="52"/>
      <c r="O713" s="102"/>
      <c r="P713" s="14" t="s">
        <v>450</v>
      </c>
      <c r="Q713" s="106" t="s">
        <v>450</v>
      </c>
      <c r="R713" s="81"/>
    </row>
    <row r="714" spans="1:18" ht="15" x14ac:dyDescent="0.3">
      <c r="A714" t="str">
        <f>LOOKUP(B714,Blad1!A:A,Blad1!D:D)</f>
        <v>3736 - Art postal - Timbre de V10-3736: (①: v=0,52 €)</v>
      </c>
      <c r="B714">
        <f>B712+1</f>
        <v>353</v>
      </c>
      <c r="C714" s="38" t="s">
        <v>1255</v>
      </c>
      <c r="D714" s="11"/>
      <c r="E714" s="61"/>
      <c r="F714" s="20"/>
      <c r="G714" s="23"/>
      <c r="H714" s="65"/>
      <c r="I714" s="70"/>
      <c r="J714" s="79"/>
      <c r="K714" s="70"/>
      <c r="L714" s="20"/>
      <c r="M714" s="20"/>
      <c r="N714" s="12">
        <v>39396</v>
      </c>
      <c r="O714" s="102"/>
      <c r="P714" s="102"/>
      <c r="Q714" s="110"/>
      <c r="R714" s="81"/>
    </row>
    <row r="715" spans="1:18" ht="15" thickBot="1" x14ac:dyDescent="0.35">
      <c r="A715" t="e">
        <f>LOOKUP(B715,Blad1!A:A,Blad1!D:D)</f>
        <v>#N/A</v>
      </c>
      <c r="C715" s="22"/>
      <c r="D715" s="26" t="s">
        <v>833</v>
      </c>
      <c r="E715" s="44"/>
      <c r="F715" s="45"/>
      <c r="G715" s="27" t="s">
        <v>826</v>
      </c>
      <c r="H715" s="64" t="s">
        <v>430</v>
      </c>
      <c r="I715" s="70"/>
      <c r="J715" s="79"/>
      <c r="K715" s="70"/>
      <c r="L715" s="136" t="s">
        <v>451</v>
      </c>
      <c r="M715" s="137"/>
      <c r="N715" s="52"/>
      <c r="O715" s="102"/>
      <c r="P715" s="14" t="s">
        <v>450</v>
      </c>
      <c r="Q715" s="106" t="s">
        <v>450</v>
      </c>
      <c r="R715" s="81"/>
    </row>
    <row r="716" spans="1:18" ht="15" x14ac:dyDescent="0.3">
      <c r="A716" t="str">
        <f>LOOKUP(B716,Blad1!A:A,Blad1!D:D)</f>
        <v>3737 - Oiseau : Hibou moyen-duc - Timbre de V10-3737 (valeur en €)</v>
      </c>
      <c r="B716">
        <f>B714+1</f>
        <v>354</v>
      </c>
      <c r="C716" s="38" t="s">
        <v>1256</v>
      </c>
      <c r="D716" s="11"/>
      <c r="E716" s="61"/>
      <c r="F716" s="20"/>
      <c r="G716" s="23"/>
      <c r="H716" s="65"/>
      <c r="I716" s="70"/>
      <c r="J716" s="79"/>
      <c r="K716" s="70"/>
      <c r="L716" s="20"/>
      <c r="M716" s="20"/>
      <c r="N716" s="12">
        <v>39398</v>
      </c>
      <c r="O716" s="102"/>
      <c r="P716" s="102"/>
      <c r="Q716" s="110"/>
      <c r="R716" s="81"/>
    </row>
    <row r="717" spans="1:18" ht="15" thickBot="1" x14ac:dyDescent="0.35">
      <c r="A717" t="e">
        <f>LOOKUP(B717,Blad1!A:A,Blad1!D:D)</f>
        <v>#N/A</v>
      </c>
      <c r="C717" s="22"/>
      <c r="D717" s="26" t="s">
        <v>834</v>
      </c>
      <c r="E717" s="44"/>
      <c r="F717" s="45"/>
      <c r="G717" s="27" t="s">
        <v>826</v>
      </c>
      <c r="H717" s="64" t="s">
        <v>430</v>
      </c>
      <c r="I717" s="70"/>
      <c r="J717" s="79"/>
      <c r="K717" s="70"/>
      <c r="L717" s="136" t="s">
        <v>451</v>
      </c>
      <c r="M717" s="137"/>
      <c r="N717" s="52"/>
      <c r="O717" s="102"/>
      <c r="P717" s="14" t="s">
        <v>450</v>
      </c>
      <c r="Q717" s="106" t="s">
        <v>450</v>
      </c>
      <c r="R717" s="81"/>
    </row>
    <row r="718" spans="1:18" ht="15" x14ac:dyDescent="0.3">
      <c r="A718" t="str">
        <f>LOOKUP(B718,Blad1!A:A,Blad1!D:D)</f>
        <v xml:space="preserve">3738 / 3740 - Timbres d'occasion - Autocollants - Carnets B85 et B86 (①: v=0,52 €) </v>
      </c>
      <c r="B718">
        <f>B716+1</f>
        <v>355</v>
      </c>
      <c r="C718" s="38" t="s">
        <v>1257</v>
      </c>
      <c r="D718" s="11"/>
      <c r="E718" s="61"/>
      <c r="F718" s="20"/>
      <c r="G718" s="23"/>
      <c r="H718" s="65"/>
      <c r="I718" s="70"/>
      <c r="J718" s="79"/>
      <c r="K718" s="70"/>
      <c r="L718" s="20"/>
      <c r="M718" s="20"/>
      <c r="N718" s="12">
        <v>39398</v>
      </c>
      <c r="O718" s="102"/>
      <c r="P718" s="102"/>
      <c r="Q718" s="110"/>
      <c r="R718" s="81"/>
    </row>
    <row r="719" spans="1:18" ht="15" thickBot="1" x14ac:dyDescent="0.35">
      <c r="A719" t="e">
        <f>LOOKUP(B719,Blad1!A:A,Blad1!D:D)</f>
        <v>#N/A</v>
      </c>
      <c r="C719" s="22"/>
      <c r="D719" s="26" t="s">
        <v>835</v>
      </c>
      <c r="E719" s="44"/>
      <c r="F719" s="45"/>
      <c r="G719" s="27" t="s">
        <v>826</v>
      </c>
      <c r="H719" s="64" t="s">
        <v>430</v>
      </c>
      <c r="I719" s="70"/>
      <c r="J719" s="79"/>
      <c r="K719" s="70"/>
      <c r="L719" s="136" t="s">
        <v>451</v>
      </c>
      <c r="M719" s="137"/>
      <c r="N719" s="52"/>
      <c r="O719" s="102"/>
      <c r="P719" s="14" t="s">
        <v>450</v>
      </c>
      <c r="Q719" s="106" t="s">
        <v>450</v>
      </c>
      <c r="R719" s="81"/>
    </row>
    <row r="720" spans="1:18" ht="29.4" customHeight="1" x14ac:dyDescent="0.3">
      <c r="A720" t="str">
        <f>LOOKUP(B720,Blad1!A:A,Blad1!D:D)</f>
        <v>3741 - Promotion de la philatélie. Grand-Hornu : Musée des arts contemporains MAC'S -  Timbre de bloc BL150: (②: v=1,04 € + 0,40 €)</v>
      </c>
      <c r="B720">
        <f>B718+1</f>
        <v>356</v>
      </c>
      <c r="C720" s="138" t="s">
        <v>1298</v>
      </c>
      <c r="D720" s="139"/>
      <c r="E720" s="139"/>
      <c r="F720" s="139"/>
      <c r="G720" s="139"/>
      <c r="H720" s="57"/>
      <c r="I720" s="70"/>
      <c r="J720" s="79"/>
      <c r="K720" s="70"/>
      <c r="L720" s="20"/>
      <c r="M720" s="20"/>
      <c r="N720" s="12">
        <v>39466</v>
      </c>
      <c r="O720" s="102"/>
      <c r="P720" s="102"/>
      <c r="Q720" s="110"/>
      <c r="R720" s="81"/>
    </row>
    <row r="721" spans="1:18" ht="15" thickBot="1" x14ac:dyDescent="0.35">
      <c r="A721" t="e">
        <f>LOOKUP(B721,Blad1!A:A,Blad1!D:D)</f>
        <v>#N/A</v>
      </c>
      <c r="C721" s="22"/>
      <c r="D721" s="26" t="s">
        <v>836</v>
      </c>
      <c r="E721" s="44"/>
      <c r="F721" s="45"/>
      <c r="G721" s="27" t="s">
        <v>826</v>
      </c>
      <c r="H721" s="64" t="s">
        <v>430</v>
      </c>
      <c r="I721" s="70"/>
      <c r="J721" s="79"/>
      <c r="K721" s="70"/>
      <c r="L721" s="136" t="s">
        <v>451</v>
      </c>
      <c r="M721" s="137"/>
      <c r="N721" s="52"/>
      <c r="O721" s="102"/>
      <c r="P721" s="14" t="s">
        <v>450</v>
      </c>
      <c r="Q721" s="106" t="s">
        <v>450</v>
      </c>
      <c r="R721" s="81"/>
    </row>
    <row r="722" spans="1:18" ht="15" x14ac:dyDescent="0.3">
      <c r="A722" t="str">
        <f>LOOKUP(B722,Blad1!A:A,Blad1!D:D)</f>
        <v>3742 / 3746 - René Magritte ( 1898-1967 ) peintre - Timbres du bloc BL151: (①: v=0,52 €)</v>
      </c>
      <c r="B722">
        <f>B720+1</f>
        <v>357</v>
      </c>
      <c r="C722" s="38" t="s">
        <v>1260</v>
      </c>
      <c r="D722" s="11"/>
      <c r="E722" s="61"/>
      <c r="F722" s="20"/>
      <c r="G722" s="23"/>
      <c r="H722" s="65"/>
      <c r="I722" s="70"/>
      <c r="J722" s="79"/>
      <c r="K722" s="70"/>
      <c r="L722" s="20"/>
      <c r="M722" s="20"/>
      <c r="N722" s="12">
        <v>39466</v>
      </c>
      <c r="O722" s="102"/>
      <c r="P722" s="102"/>
      <c r="Q722" s="110"/>
      <c r="R722" s="81"/>
    </row>
    <row r="723" spans="1:18" ht="15" thickBot="1" x14ac:dyDescent="0.35">
      <c r="A723" t="e">
        <f>LOOKUP(B723,Blad1!A:A,Blad1!D:D)</f>
        <v>#N/A</v>
      </c>
      <c r="C723" s="22"/>
      <c r="D723" s="26" t="s">
        <v>837</v>
      </c>
      <c r="E723" s="44"/>
      <c r="F723" s="45"/>
      <c r="G723" s="27" t="s">
        <v>826</v>
      </c>
      <c r="H723" s="64" t="s">
        <v>430</v>
      </c>
      <c r="I723" s="70"/>
      <c r="J723" s="79"/>
      <c r="K723" s="70"/>
      <c r="L723" s="136" t="s">
        <v>451</v>
      </c>
      <c r="M723" s="137"/>
      <c r="N723" s="52"/>
      <c r="O723" s="102"/>
      <c r="P723" s="14" t="s">
        <v>450</v>
      </c>
      <c r="Q723" s="106" t="s">
        <v>450</v>
      </c>
      <c r="R723" s="81"/>
    </row>
    <row r="724" spans="1:18" ht="15" x14ac:dyDescent="0.3">
      <c r="A724" t="str">
        <f>LOOKUP(B724,Blad1!A:A,Blad1!D:D)</f>
        <v>3747 - La Croix-Rouge - Timbre de V5-3747: (①: v=0,52 €)</v>
      </c>
      <c r="B724">
        <f>B722+1</f>
        <v>358</v>
      </c>
      <c r="C724" s="38" t="s">
        <v>1261</v>
      </c>
      <c r="D724" s="11"/>
      <c r="E724" s="61"/>
      <c r="F724" s="20"/>
      <c r="G724" s="23"/>
      <c r="H724" s="65"/>
      <c r="I724" s="70"/>
      <c r="J724" s="79"/>
      <c r="K724" s="70"/>
      <c r="L724" s="20"/>
      <c r="M724" s="20"/>
      <c r="N724" s="12">
        <v>39466</v>
      </c>
      <c r="O724" s="102"/>
      <c r="P724" s="102"/>
      <c r="Q724" s="110"/>
      <c r="R724" s="81"/>
    </row>
    <row r="725" spans="1:18" ht="15" thickBot="1" x14ac:dyDescent="0.35">
      <c r="A725" t="e">
        <f>LOOKUP(B725,Blad1!A:A,Blad1!D:D)</f>
        <v>#N/A</v>
      </c>
      <c r="C725" s="22"/>
      <c r="D725" s="26" t="s">
        <v>838</v>
      </c>
      <c r="E725" s="44"/>
      <c r="F725" s="45"/>
      <c r="G725" s="27" t="s">
        <v>826</v>
      </c>
      <c r="H725" s="64" t="s">
        <v>430</v>
      </c>
      <c r="I725" s="70"/>
      <c r="J725" s="79"/>
      <c r="K725" s="70"/>
      <c r="L725" s="136" t="s">
        <v>451</v>
      </c>
      <c r="M725" s="137"/>
      <c r="N725" s="52"/>
      <c r="O725" s="102"/>
      <c r="P725" s="14" t="s">
        <v>450</v>
      </c>
      <c r="Q725" s="106" t="s">
        <v>450</v>
      </c>
      <c r="R725" s="81"/>
    </row>
    <row r="726" spans="1:18" ht="15" x14ac:dyDescent="0.3">
      <c r="A726" t="str">
        <f>LOOKUP(B726,Blad1!A:A,Blad1!D:D)</f>
        <v>3748 / 3748c - La Croix Rouge. - Carnet B88: (①: v=0,52 €)</v>
      </c>
      <c r="B726">
        <f>B724+1</f>
        <v>359</v>
      </c>
      <c r="C726" s="38" t="s">
        <v>1262</v>
      </c>
      <c r="D726" s="11"/>
      <c r="E726" s="61"/>
      <c r="F726" s="20"/>
      <c r="G726" s="25"/>
      <c r="H726" s="67"/>
      <c r="I726" s="70"/>
      <c r="J726" s="79"/>
      <c r="K726" s="70"/>
      <c r="L726" s="111"/>
      <c r="M726" s="20"/>
      <c r="N726" s="12">
        <v>39466</v>
      </c>
      <c r="O726" s="102"/>
      <c r="P726" s="102"/>
      <c r="Q726" s="110"/>
      <c r="R726" s="81"/>
    </row>
    <row r="727" spans="1:18" ht="15" thickBot="1" x14ac:dyDescent="0.35">
      <c r="A727" t="e">
        <f>LOOKUP(B727,Blad1!A:A,Blad1!D:D)</f>
        <v>#N/A</v>
      </c>
      <c r="C727" s="22"/>
      <c r="D727" s="26" t="s">
        <v>388</v>
      </c>
      <c r="E727" s="44"/>
      <c r="F727" s="45"/>
      <c r="G727" s="27" t="s">
        <v>429</v>
      </c>
      <c r="H727" s="64" t="s">
        <v>430</v>
      </c>
      <c r="I727" s="70"/>
      <c r="J727" s="79"/>
      <c r="K727" s="70"/>
      <c r="L727" s="136" t="s">
        <v>451</v>
      </c>
      <c r="M727" s="137"/>
      <c r="N727" s="52"/>
      <c r="O727" s="102"/>
      <c r="P727" s="14" t="s">
        <v>450</v>
      </c>
      <c r="Q727" s="106" t="s">
        <v>450</v>
      </c>
      <c r="R727" s="81"/>
    </row>
    <row r="728" spans="1:18" ht="30" customHeight="1" thickBot="1" x14ac:dyDescent="0.35">
      <c r="A728" t="str">
        <f>LOOKUP(B728,Blad1!A:A,Blad1!D:D)</f>
        <v>3749 / 3751 - Oiseaux : Accenteur mouchet, Cassenoix moucheté , Faucon pèlerin - Timbres 3749+3750 de V10-3749+V10-3750: (différentes valeurs en €)</v>
      </c>
      <c r="B728">
        <f>B726+1</f>
        <v>360</v>
      </c>
      <c r="C728" s="138" t="s">
        <v>1299</v>
      </c>
      <c r="D728" s="139"/>
      <c r="E728" s="139"/>
      <c r="F728" s="139"/>
      <c r="G728" s="139"/>
      <c r="H728" s="57"/>
      <c r="I728" s="74" t="str">
        <f>IF(J728="◄","◄",IF(J728="ok","►",""))</f>
        <v>◄</v>
      </c>
      <c r="J728" s="75" t="str">
        <f>IF(J729&gt;0,"OK","◄")</f>
        <v>◄</v>
      </c>
      <c r="K728" s="76" t="str">
        <f>IF(AND(L728="◄",M728="►"),"◄?►",IF(L728="◄","◄",IF(M728="►","►","")))</f>
        <v>◄</v>
      </c>
      <c r="L728" s="42" t="str">
        <f>IF(L729&gt;0,"","◄")</f>
        <v>◄</v>
      </c>
      <c r="M728" s="43" t="str">
        <f>IF(M729,"►","")</f>
        <v/>
      </c>
      <c r="N728" s="12">
        <v>39466</v>
      </c>
      <c r="O728" s="100"/>
      <c r="P728" s="8" t="str">
        <f>IF(P729&gt;0,"◄","")</f>
        <v>◄</v>
      </c>
      <c r="Q728" s="101" t="str">
        <f>IF(AND(L729="",M729&gt;0),"?",IF(SUM(Q729:Q730)&gt;0,"►",""))</f>
        <v/>
      </c>
      <c r="R728" s="81"/>
    </row>
    <row r="729" spans="1:18" x14ac:dyDescent="0.3">
      <c r="A729" t="e">
        <f>LOOKUP(B729,Blad1!A:A,Blad1!D:D)</f>
        <v>#N/A</v>
      </c>
      <c r="C729" s="22"/>
      <c r="D729" s="26" t="s">
        <v>839</v>
      </c>
      <c r="E729" s="44"/>
      <c r="F729" s="45"/>
      <c r="G729" s="27" t="s">
        <v>840</v>
      </c>
      <c r="H729" s="64" t="s">
        <v>430</v>
      </c>
      <c r="I729" s="77" t="str">
        <f>IF(J729&gt;0,"ok","◄")</f>
        <v>◄</v>
      </c>
      <c r="J729" s="78"/>
      <c r="K729" s="77" t="str">
        <f>IF(AND(L729="",M729&gt;0),"?",IF(L729="","◄",IF(M729&gt;=1,"►","")))</f>
        <v>◄</v>
      </c>
      <c r="L729" s="33"/>
      <c r="M729" s="34"/>
      <c r="N729" s="2"/>
      <c r="O729" s="102"/>
      <c r="P729" s="10">
        <f>IF(L729&gt;0,"",IF(I729="zie voorgaande rij","voir▲",IF(I729="zie volgende rijen","zie▼",1)))</f>
        <v>1</v>
      </c>
      <c r="Q729" s="103" t="str">
        <f>IF(M729&gt;0,M729,IF(I729="zie voorgaande rij","voir▲",IF(I729="zie volgende rijen","zie▼","")))</f>
        <v/>
      </c>
      <c r="R729" s="81"/>
    </row>
    <row r="730" spans="1:18" ht="15" x14ac:dyDescent="0.3">
      <c r="A730" t="str">
        <f>LOOKUP(B730,Blad1!A:A,Blad1!D:D)</f>
        <v>3752 - Philatélie des jeunes : Jeremiah van Hermann - Timbre de V5-3752: (①: v=0,54 €)</v>
      </c>
      <c r="B730">
        <f>B728+1</f>
        <v>361</v>
      </c>
      <c r="C730" s="38" t="s">
        <v>1263</v>
      </c>
      <c r="D730" s="11"/>
      <c r="E730" s="61"/>
      <c r="F730" s="20"/>
      <c r="G730" s="23"/>
      <c r="H730" s="65"/>
      <c r="I730" s="70"/>
      <c r="J730" s="89" t="str">
        <f>RIGHT(G729,13)</f>
        <v xml:space="preserve">N°. 1 / 2008 </v>
      </c>
      <c r="K730" s="70"/>
      <c r="L730" s="20"/>
      <c r="M730" s="20"/>
      <c r="N730" s="12">
        <v>39487</v>
      </c>
      <c r="O730" s="102"/>
      <c r="P730" s="102"/>
      <c r="Q730" s="110"/>
      <c r="R730" s="81"/>
    </row>
    <row r="731" spans="1:18" ht="15" thickBot="1" x14ac:dyDescent="0.35">
      <c r="A731" t="e">
        <f>LOOKUP(B731,Blad1!A:A,Blad1!D:D)</f>
        <v>#N/A</v>
      </c>
      <c r="C731" s="22"/>
      <c r="D731" s="26" t="s">
        <v>841</v>
      </c>
      <c r="E731" s="44"/>
      <c r="F731" s="45"/>
      <c r="G731" s="27" t="s">
        <v>840</v>
      </c>
      <c r="H731" s="64" t="s">
        <v>430</v>
      </c>
      <c r="I731" s="70"/>
      <c r="J731" s="79"/>
      <c r="K731" s="70"/>
      <c r="L731" s="136" t="s">
        <v>451</v>
      </c>
      <c r="M731" s="137"/>
      <c r="N731" s="52"/>
      <c r="O731" s="102"/>
      <c r="P731" s="14" t="s">
        <v>450</v>
      </c>
      <c r="Q731" s="106" t="s">
        <v>450</v>
      </c>
      <c r="R731" s="81"/>
    </row>
    <row r="732" spans="1:18" ht="15" x14ac:dyDescent="0.3">
      <c r="A732" t="str">
        <f>LOOKUP(B732,Blad1!A:A,Blad1!D:D)</f>
        <v>3753 - Floralies de Gand 1808 - 2008 : timbre du bloc BL152 &amp; bloc BL152: (valeur en €)</v>
      </c>
      <c r="B732">
        <f>B730+1</f>
        <v>362</v>
      </c>
      <c r="C732" s="38" t="s">
        <v>1264</v>
      </c>
      <c r="D732" s="11"/>
      <c r="E732" s="61"/>
      <c r="F732" s="20"/>
      <c r="G732" s="25"/>
      <c r="H732" s="67"/>
      <c r="I732" s="70"/>
      <c r="J732" s="79"/>
      <c r="K732" s="70"/>
      <c r="L732" s="111"/>
      <c r="M732" s="20"/>
      <c r="N732" s="12">
        <v>39487</v>
      </c>
      <c r="O732" s="102"/>
      <c r="P732" s="102"/>
      <c r="Q732" s="110"/>
      <c r="R732" s="81"/>
    </row>
    <row r="733" spans="1:18" ht="15" thickBot="1" x14ac:dyDescent="0.35">
      <c r="A733" t="e">
        <f>LOOKUP(B733,Blad1!A:A,Blad1!D:D)</f>
        <v>#N/A</v>
      </c>
      <c r="C733" s="22"/>
      <c r="D733" s="26" t="s">
        <v>842</v>
      </c>
      <c r="E733" s="44"/>
      <c r="F733" s="45"/>
      <c r="G733" s="27" t="s">
        <v>843</v>
      </c>
      <c r="H733" s="64" t="s">
        <v>430</v>
      </c>
      <c r="I733" s="70"/>
      <c r="J733" s="79"/>
      <c r="K733" s="70"/>
      <c r="L733" s="136" t="s">
        <v>451</v>
      </c>
      <c r="M733" s="137"/>
      <c r="N733" s="52"/>
      <c r="O733" s="102"/>
      <c r="P733" s="14" t="s">
        <v>450</v>
      </c>
      <c r="Q733" s="106" t="s">
        <v>450</v>
      </c>
      <c r="R733" s="81"/>
    </row>
    <row r="734" spans="1:18" ht="15" x14ac:dyDescent="0.3">
      <c r="A734" t="str">
        <f>LOOKUP(B734,Blad1!A:A,Blad1!D:D)</f>
        <v>3754/3763 - Jouets (autocollants): Carnet B89 (①: v=0,54 € )</v>
      </c>
      <c r="B734">
        <f>B732+1</f>
        <v>363</v>
      </c>
      <c r="C734" s="38" t="s">
        <v>1265</v>
      </c>
      <c r="D734" s="11"/>
      <c r="E734" s="61"/>
      <c r="F734" s="20"/>
      <c r="G734" s="25"/>
      <c r="H734" s="67"/>
      <c r="I734" s="70"/>
      <c r="J734" s="79"/>
      <c r="K734" s="70"/>
      <c r="L734" s="111"/>
      <c r="M734" s="20"/>
      <c r="N734" s="12">
        <v>39487</v>
      </c>
      <c r="O734" s="102"/>
      <c r="P734" s="102"/>
      <c r="Q734" s="110"/>
      <c r="R734" s="81"/>
    </row>
    <row r="735" spans="1:18" ht="15" thickBot="1" x14ac:dyDescent="0.35">
      <c r="A735" t="e">
        <f>LOOKUP(B735,Blad1!A:A,Blad1!D:D)</f>
        <v>#N/A</v>
      </c>
      <c r="C735" s="22"/>
      <c r="D735" s="26" t="s">
        <v>844</v>
      </c>
      <c r="E735" s="44"/>
      <c r="F735" s="45"/>
      <c r="G735" s="27" t="s">
        <v>843</v>
      </c>
      <c r="H735" s="64" t="s">
        <v>430</v>
      </c>
      <c r="I735" s="70"/>
      <c r="J735" s="79"/>
      <c r="K735" s="70"/>
      <c r="L735" s="136" t="s">
        <v>451</v>
      </c>
      <c r="M735" s="137"/>
      <c r="N735" s="52"/>
      <c r="O735" s="102"/>
      <c r="P735" s="14" t="s">
        <v>450</v>
      </c>
      <c r="Q735" s="106" t="s">
        <v>450</v>
      </c>
      <c r="R735" s="81"/>
    </row>
    <row r="736" spans="1:18" ht="15" x14ac:dyDescent="0.3">
      <c r="A736" t="str">
        <f>LOOKUP(B736,Blad1!A:A,Blad1!D:D)</f>
        <v>3764 / 3765 - Littérature : le roman policier - Timbres de F3764/65: (①: v=0,54 € )</v>
      </c>
      <c r="B736">
        <f>B734+1</f>
        <v>364</v>
      </c>
      <c r="C736" s="38" t="s">
        <v>1266</v>
      </c>
      <c r="D736" s="11"/>
      <c r="E736" s="61"/>
      <c r="F736" s="20"/>
      <c r="G736" s="25"/>
      <c r="H736" s="67"/>
      <c r="I736" s="70"/>
      <c r="J736" s="79"/>
      <c r="K736" s="70"/>
      <c r="L736" s="111"/>
      <c r="M736" s="20"/>
      <c r="N736" s="12">
        <v>39522</v>
      </c>
      <c r="O736" s="102"/>
      <c r="P736" s="102"/>
      <c r="Q736" s="110"/>
      <c r="R736" s="81"/>
    </row>
    <row r="737" spans="1:18" ht="15" thickBot="1" x14ac:dyDescent="0.35">
      <c r="A737" t="e">
        <f>LOOKUP(B737,Blad1!A:A,Blad1!D:D)</f>
        <v>#N/A</v>
      </c>
      <c r="C737" s="22"/>
      <c r="D737" s="26" t="s">
        <v>845</v>
      </c>
      <c r="E737" s="44"/>
      <c r="F737" s="45"/>
      <c r="G737" s="27" t="s">
        <v>843</v>
      </c>
      <c r="H737" s="64" t="s">
        <v>430</v>
      </c>
      <c r="I737" s="70"/>
      <c r="J737" s="79"/>
      <c r="K737" s="70"/>
      <c r="L737" s="136" t="s">
        <v>451</v>
      </c>
      <c r="M737" s="137"/>
      <c r="N737" s="52"/>
      <c r="O737" s="102"/>
      <c r="P737" s="14" t="s">
        <v>450</v>
      </c>
      <c r="Q737" s="106" t="s">
        <v>450</v>
      </c>
      <c r="R737" s="81"/>
    </row>
    <row r="738" spans="1:18" ht="15" x14ac:dyDescent="0.3">
      <c r="A738" t="str">
        <f>LOOKUP(B738,Blad1!A:A,Blad1!D:D)</f>
        <v>3766 - La communauté juive de Belgique - Timbre de V10-3766: (valeur en €)</v>
      </c>
      <c r="B738">
        <f>B736+1</f>
        <v>365</v>
      </c>
      <c r="C738" s="38" t="s">
        <v>1267</v>
      </c>
      <c r="D738" s="11"/>
      <c r="E738" s="61"/>
      <c r="F738" s="20"/>
      <c r="G738" s="25"/>
      <c r="H738" s="67"/>
      <c r="I738" s="70"/>
      <c r="J738" s="79"/>
      <c r="K738" s="70"/>
      <c r="L738" s="111"/>
      <c r="M738" s="20"/>
      <c r="N738" s="12">
        <v>39522</v>
      </c>
      <c r="O738" s="102"/>
      <c r="P738" s="102"/>
      <c r="Q738" s="110"/>
      <c r="R738" s="81"/>
    </row>
    <row r="739" spans="1:18" ht="15" thickBot="1" x14ac:dyDescent="0.35">
      <c r="A739" t="e">
        <f>LOOKUP(B739,Blad1!A:A,Blad1!D:D)</f>
        <v>#N/A</v>
      </c>
      <c r="C739" s="22"/>
      <c r="D739" s="26" t="s">
        <v>846</v>
      </c>
      <c r="E739" s="44"/>
      <c r="F739" s="45"/>
      <c r="G739" s="27" t="s">
        <v>843</v>
      </c>
      <c r="H739" s="64" t="s">
        <v>430</v>
      </c>
      <c r="I739" s="70"/>
      <c r="J739" s="79"/>
      <c r="K739" s="70"/>
      <c r="L739" s="136" t="s">
        <v>451</v>
      </c>
      <c r="M739" s="137"/>
      <c r="N739" s="52"/>
      <c r="O739" s="102"/>
      <c r="P739" s="14" t="s">
        <v>450</v>
      </c>
      <c r="Q739" s="106" t="s">
        <v>450</v>
      </c>
      <c r="R739" s="81"/>
    </row>
    <row r="740" spans="1:18" ht="15.6" thickBot="1" x14ac:dyDescent="0.35">
      <c r="A740" t="str">
        <f>LOOKUP(B740,Blad1!A:A,Blad1!D:D)</f>
        <v>3767 / 3771 - Antverpia 2010 : timbres du bloc BL153 (①: v=0,54 €)</v>
      </c>
      <c r="B740">
        <f>B738+1</f>
        <v>366</v>
      </c>
      <c r="C740" s="38" t="s">
        <v>1268</v>
      </c>
      <c r="D740" s="11"/>
      <c r="E740" s="61"/>
      <c r="F740" s="20"/>
      <c r="G740" s="25"/>
      <c r="H740" s="67"/>
      <c r="I740" s="74" t="str">
        <f>IF(J740="◄","◄",IF(J740="ok","►",""))</f>
        <v>◄</v>
      </c>
      <c r="J740" s="75" t="str">
        <f>IF(J741&gt;0,"OK","◄")</f>
        <v>◄</v>
      </c>
      <c r="K740" s="76" t="str">
        <f>IF(AND(L740="◄",M740="►"),"◄?►",IF(L740="◄","◄",IF(M740="►","►","")))</f>
        <v/>
      </c>
      <c r="L740" s="111"/>
      <c r="M740" s="20"/>
      <c r="N740" s="12">
        <v>39550</v>
      </c>
      <c r="O740" s="102"/>
      <c r="P740" s="8" t="str">
        <f>IF(P741&gt;0,"◄","")</f>
        <v>◄</v>
      </c>
      <c r="Q740" s="101" t="str">
        <f>IF(AND(L741="",M741&gt;0),"?",IF(SUM(Q741:Q742)&gt;0,"►",""))</f>
        <v/>
      </c>
      <c r="R740" s="81"/>
    </row>
    <row r="741" spans="1:18" ht="15" thickBot="1" x14ac:dyDescent="0.35">
      <c r="A741" t="e">
        <f>LOOKUP(B741,Blad1!A:A,Blad1!D:D)</f>
        <v>#N/A</v>
      </c>
      <c r="C741" s="22"/>
      <c r="D741" s="26" t="s">
        <v>847</v>
      </c>
      <c r="E741" s="44"/>
      <c r="F741" s="45"/>
      <c r="G741" s="27" t="s">
        <v>848</v>
      </c>
      <c r="H741" s="64" t="s">
        <v>430</v>
      </c>
      <c r="I741" s="77" t="str">
        <f>IF(J741&gt;0,"ok","◄")</f>
        <v>◄</v>
      </c>
      <c r="J741" s="78"/>
      <c r="K741" s="77" t="str">
        <f>IF(AND(L741="",M741&gt;0),"?",IF(L741="","◄",IF(M741&gt;=1,"►","")))</f>
        <v/>
      </c>
      <c r="L741" s="136" t="s">
        <v>451</v>
      </c>
      <c r="M741" s="137"/>
      <c r="N741" s="52"/>
      <c r="O741" s="102"/>
      <c r="P741" s="14" t="s">
        <v>450</v>
      </c>
      <c r="Q741" s="106" t="s">
        <v>450</v>
      </c>
      <c r="R741" s="81"/>
    </row>
    <row r="742" spans="1:18" ht="15" x14ac:dyDescent="0.3">
      <c r="A742" t="str">
        <f>LOOKUP(B742,Blad1!A:A,Blad1!D:D)</f>
        <v>3772 / 3774 - Le Tram - Timbres de V10-3772 (①: v=0,54€) ; timbres de V10-3773 + V10-3774 (valeurs en €)</v>
      </c>
      <c r="B742">
        <f>B740+1</f>
        <v>367</v>
      </c>
      <c r="C742" s="38" t="s">
        <v>1269</v>
      </c>
      <c r="D742" s="11"/>
      <c r="E742" s="61"/>
      <c r="F742" s="20"/>
      <c r="G742" s="25"/>
      <c r="H742" s="67"/>
      <c r="I742" s="70"/>
      <c r="J742" s="89" t="str">
        <f>RIGHT(G741,13)</f>
        <v xml:space="preserve">N°. 2 / 2008 </v>
      </c>
      <c r="K742" s="70"/>
      <c r="L742" s="111"/>
      <c r="M742" s="20"/>
      <c r="N742" s="12">
        <v>39550</v>
      </c>
      <c r="O742" s="102"/>
      <c r="P742" s="102"/>
      <c r="Q742" s="110"/>
      <c r="R742" s="81"/>
    </row>
    <row r="743" spans="1:18" ht="15" thickBot="1" x14ac:dyDescent="0.35">
      <c r="A743" t="e">
        <f>LOOKUP(B743,Blad1!A:A,Blad1!D:D)</f>
        <v>#N/A</v>
      </c>
      <c r="C743" s="22"/>
      <c r="D743" s="26" t="s">
        <v>847</v>
      </c>
      <c r="E743" s="44"/>
      <c r="F743" s="45"/>
      <c r="G743" s="27" t="s">
        <v>848</v>
      </c>
      <c r="H743" s="64" t="s">
        <v>430</v>
      </c>
      <c r="I743" s="70"/>
      <c r="J743" s="79"/>
      <c r="K743" s="70"/>
      <c r="L743" s="136" t="s">
        <v>451</v>
      </c>
      <c r="M743" s="137"/>
      <c r="N743" s="52"/>
      <c r="O743" s="102"/>
      <c r="P743" s="14" t="s">
        <v>450</v>
      </c>
      <c r="Q743" s="106" t="s">
        <v>450</v>
      </c>
      <c r="R743" s="81"/>
    </row>
    <row r="744" spans="1:18" ht="15" x14ac:dyDescent="0.3">
      <c r="A744" t="str">
        <f>LOOKUP(B744,Blad1!A:A,Blad1!D:D)</f>
        <v>3775 / 3779 - Spirou - Timbres du bloc BL154 (①: v=0,54 €)</v>
      </c>
      <c r="B744">
        <f>B742+1</f>
        <v>368</v>
      </c>
      <c r="C744" s="38" t="s">
        <v>1270</v>
      </c>
      <c r="D744" s="11"/>
      <c r="E744" s="61"/>
      <c r="F744" s="20"/>
      <c r="G744" s="25"/>
      <c r="H744" s="67"/>
      <c r="I744" s="70"/>
      <c r="J744" s="79"/>
      <c r="K744" s="70"/>
      <c r="L744" s="111"/>
      <c r="M744" s="20"/>
      <c r="N744" s="12">
        <v>39550</v>
      </c>
      <c r="O744" s="102"/>
      <c r="P744" s="102"/>
      <c r="Q744" s="110"/>
      <c r="R744" s="81"/>
    </row>
    <row r="745" spans="1:18" ht="15" thickBot="1" x14ac:dyDescent="0.35">
      <c r="A745" t="e">
        <f>LOOKUP(B745,Blad1!A:A,Blad1!D:D)</f>
        <v>#N/A</v>
      </c>
      <c r="C745" s="22"/>
      <c r="D745" s="26" t="s">
        <v>849</v>
      </c>
      <c r="E745" s="44"/>
      <c r="F745" s="45"/>
      <c r="G745" s="27" t="s">
        <v>848</v>
      </c>
      <c r="H745" s="64" t="s">
        <v>430</v>
      </c>
      <c r="I745" s="70"/>
      <c r="J745" s="79"/>
      <c r="K745" s="70"/>
      <c r="L745" s="136" t="s">
        <v>451</v>
      </c>
      <c r="M745" s="137"/>
      <c r="N745" s="52"/>
      <c r="O745" s="102"/>
      <c r="P745" s="14" t="s">
        <v>450</v>
      </c>
      <c r="Q745" s="106" t="s">
        <v>450</v>
      </c>
      <c r="R745" s="81"/>
    </row>
    <row r="746" spans="1:18" ht="15.6" x14ac:dyDescent="0.3">
      <c r="A746" t="str">
        <f>LOOKUP(B746,Blad1!A:A,Blad1!D:D)</f>
        <v>3780 - Europe : la lettre - Timbre de V10-3780: (valeurs en €)</v>
      </c>
      <c r="B746">
        <f>B744+1</f>
        <v>369</v>
      </c>
      <c r="C746" s="38" t="s">
        <v>1271</v>
      </c>
      <c r="D746" s="11"/>
      <c r="E746" s="62"/>
      <c r="F746" s="20"/>
      <c r="G746" s="23"/>
      <c r="H746" s="65"/>
      <c r="I746" s="70"/>
      <c r="J746" s="79"/>
      <c r="K746" s="70"/>
      <c r="L746" s="20"/>
      <c r="M746" s="20"/>
      <c r="N746" s="12">
        <v>39585</v>
      </c>
      <c r="O746" s="102"/>
      <c r="P746" s="102"/>
      <c r="Q746" s="110"/>
      <c r="R746" s="81"/>
    </row>
    <row r="747" spans="1:18" ht="15" thickBot="1" x14ac:dyDescent="0.35">
      <c r="A747" t="e">
        <f>LOOKUP(B747,Blad1!A:A,Blad1!D:D)</f>
        <v>#N/A</v>
      </c>
      <c r="C747" s="22"/>
      <c r="D747" s="26" t="s">
        <v>850</v>
      </c>
      <c r="E747" s="44"/>
      <c r="F747" s="45"/>
      <c r="G747" s="27" t="s">
        <v>851</v>
      </c>
      <c r="H747" s="64" t="s">
        <v>430</v>
      </c>
      <c r="I747" s="70"/>
      <c r="J747" s="79"/>
      <c r="K747" s="70"/>
      <c r="L747" s="136" t="s">
        <v>451</v>
      </c>
      <c r="M747" s="137"/>
      <c r="N747" s="52"/>
      <c r="O747" s="102"/>
      <c r="P747" s="14" t="s">
        <v>450</v>
      </c>
      <c r="Q747" s="106" t="s">
        <v>450</v>
      </c>
      <c r="R747" s="81"/>
    </row>
    <row r="748" spans="1:18" ht="15" x14ac:dyDescent="0.3">
      <c r="A748" t="str">
        <f>LOOKUP(B748,Blad1!A:A,Blad1!D:D)</f>
        <v>3781 / 3781c - Europe (timbres adhésifs) : Carnet B90 (①: v=0,54 €)</v>
      </c>
      <c r="B748">
        <f>B746+1</f>
        <v>370</v>
      </c>
      <c r="C748" s="38" t="s">
        <v>1272</v>
      </c>
      <c r="D748" s="11"/>
      <c r="E748" s="61"/>
      <c r="F748" s="20"/>
      <c r="G748" s="25"/>
      <c r="H748" s="67"/>
      <c r="I748" s="70"/>
      <c r="J748" s="79"/>
      <c r="K748" s="70"/>
      <c r="L748" s="111"/>
      <c r="M748" s="20"/>
      <c r="N748" s="12">
        <v>39585</v>
      </c>
      <c r="O748" s="102"/>
      <c r="P748" s="102"/>
      <c r="Q748" s="110"/>
      <c r="R748" s="81"/>
    </row>
    <row r="749" spans="1:18" ht="15" thickBot="1" x14ac:dyDescent="0.35">
      <c r="A749" t="e">
        <f>LOOKUP(B749,Blad1!A:A,Blad1!D:D)</f>
        <v>#N/A</v>
      </c>
      <c r="C749" s="22"/>
      <c r="D749" s="26" t="s">
        <v>852</v>
      </c>
      <c r="E749" s="44"/>
      <c r="F749" s="45"/>
      <c r="G749" s="27" t="s">
        <v>848</v>
      </c>
      <c r="H749" s="64" t="s">
        <v>430</v>
      </c>
      <c r="I749" s="70"/>
      <c r="J749" s="79"/>
      <c r="K749" s="70"/>
      <c r="L749" s="136" t="s">
        <v>451</v>
      </c>
      <c r="M749" s="137"/>
      <c r="N749" s="52"/>
      <c r="O749" s="102"/>
      <c r="P749" s="14" t="s">
        <v>450</v>
      </c>
      <c r="Q749" s="106" t="s">
        <v>450</v>
      </c>
      <c r="R749" s="81"/>
    </row>
    <row r="750" spans="1:18" ht="15" x14ac:dyDescent="0.3">
      <c r="A750" t="str">
        <f>LOOKUP(B750,Blad1!A:A,Blad1!D:D)</f>
        <v>3782 - La franc-maçonnerie en Belgique - Timbre de bloc BL155 &amp; bloc BL155 : (③: v=1,62 €)</v>
      </c>
      <c r="B750">
        <f>B748+1</f>
        <v>371</v>
      </c>
      <c r="C750" s="38" t="s">
        <v>1273</v>
      </c>
      <c r="D750" s="11"/>
      <c r="E750" s="61"/>
      <c r="F750" s="20"/>
      <c r="G750" s="25"/>
      <c r="H750" s="67"/>
      <c r="I750" s="70"/>
      <c r="J750" s="79"/>
      <c r="K750" s="70"/>
      <c r="L750" s="111"/>
      <c r="M750" s="20"/>
      <c r="N750" s="12">
        <v>39585</v>
      </c>
      <c r="O750" s="102"/>
      <c r="P750" s="102"/>
      <c r="Q750" s="110"/>
      <c r="R750" s="81"/>
    </row>
    <row r="751" spans="1:18" ht="15" thickBot="1" x14ac:dyDescent="0.35">
      <c r="A751" t="e">
        <f>LOOKUP(B751,Blad1!A:A,Blad1!D:D)</f>
        <v>#N/A</v>
      </c>
      <c r="C751" s="22"/>
      <c r="D751" s="26" t="s">
        <v>853</v>
      </c>
      <c r="E751" s="44"/>
      <c r="F751" s="45"/>
      <c r="G751" s="27" t="s">
        <v>848</v>
      </c>
      <c r="H751" s="64" t="s">
        <v>430</v>
      </c>
      <c r="I751" s="70"/>
      <c r="J751" s="79"/>
      <c r="K751" s="70"/>
      <c r="L751" s="136" t="s">
        <v>451</v>
      </c>
      <c r="M751" s="137"/>
      <c r="N751" s="52"/>
      <c r="O751" s="102"/>
      <c r="P751" s="14" t="s">
        <v>450</v>
      </c>
      <c r="Q751" s="106" t="s">
        <v>450</v>
      </c>
      <c r="R751" s="81"/>
    </row>
    <row r="752" spans="1:18" ht="15" x14ac:dyDescent="0.3">
      <c r="A752" t="str">
        <f>LOOKUP(B752,Blad1!A:A,Blad1!D:D)</f>
        <v>3783 - Diversité au travail - Timbre de V10-3783: (②: v=1,08 €)</v>
      </c>
      <c r="B752">
        <f>B750+1</f>
        <v>372</v>
      </c>
      <c r="C752" s="38" t="s">
        <v>1274</v>
      </c>
      <c r="D752" s="11"/>
      <c r="E752" s="61"/>
      <c r="F752" s="20"/>
      <c r="G752" s="23"/>
      <c r="H752" s="65"/>
      <c r="I752" s="70"/>
      <c r="J752" s="79"/>
      <c r="K752" s="70"/>
      <c r="L752" s="20"/>
      <c r="M752" s="20"/>
      <c r="N752" s="12">
        <v>39585</v>
      </c>
      <c r="O752" s="102"/>
      <c r="P752" s="102"/>
      <c r="Q752" s="110"/>
      <c r="R752" s="81"/>
    </row>
    <row r="753" spans="1:18" ht="15" thickBot="1" x14ac:dyDescent="0.35">
      <c r="A753" t="e">
        <f>LOOKUP(B753,Blad1!A:A,Blad1!D:D)</f>
        <v>#N/A</v>
      </c>
      <c r="C753" s="22"/>
      <c r="D753" s="26" t="s">
        <v>854</v>
      </c>
      <c r="E753" s="44"/>
      <c r="F753" s="45"/>
      <c r="G753" s="27" t="s">
        <v>851</v>
      </c>
      <c r="H753" s="64" t="s">
        <v>430</v>
      </c>
      <c r="I753" s="70"/>
      <c r="J753" s="79"/>
      <c r="K753" s="70"/>
      <c r="L753" s="136" t="s">
        <v>451</v>
      </c>
      <c r="M753" s="137"/>
      <c r="N753" s="52"/>
      <c r="O753" s="102"/>
      <c r="P753" s="14" t="s">
        <v>450</v>
      </c>
      <c r="Q753" s="106" t="s">
        <v>450</v>
      </c>
      <c r="R753" s="81"/>
    </row>
    <row r="754" spans="1:18" ht="15" x14ac:dyDescent="0.3">
      <c r="A754" t="str">
        <f>LOOKUP(B754,Blad1!A:A,Blad1!D:D)</f>
        <v>3784 - Mickey Mouse, 80 ans - Timbre de V5-3784: (①: v=0,54 €)</v>
      </c>
      <c r="B754">
        <f>B752+1</f>
        <v>373</v>
      </c>
      <c r="C754" s="38" t="s">
        <v>1275</v>
      </c>
      <c r="D754" s="11"/>
      <c r="E754" s="61"/>
      <c r="F754" s="20"/>
      <c r="G754" s="23"/>
      <c r="H754" s="65"/>
      <c r="I754" s="70"/>
      <c r="J754" s="79"/>
      <c r="K754" s="70"/>
      <c r="L754" s="20"/>
      <c r="M754" s="20"/>
      <c r="N754" s="12">
        <v>39585</v>
      </c>
      <c r="O754" s="102"/>
      <c r="P754" s="102"/>
      <c r="Q754" s="110"/>
      <c r="R754" s="81"/>
    </row>
    <row r="755" spans="1:18" ht="15" thickBot="1" x14ac:dyDescent="0.35">
      <c r="A755" t="e">
        <f>LOOKUP(B755,Blad1!A:A,Blad1!D:D)</f>
        <v>#N/A</v>
      </c>
      <c r="C755" s="22"/>
      <c r="D755" s="26" t="s">
        <v>855</v>
      </c>
      <c r="E755" s="44"/>
      <c r="F755" s="45"/>
      <c r="G755" s="27" t="s">
        <v>851</v>
      </c>
      <c r="H755" s="64" t="s">
        <v>430</v>
      </c>
      <c r="I755" s="70"/>
      <c r="J755" s="79"/>
      <c r="K755" s="70"/>
      <c r="L755" s="136" t="s">
        <v>451</v>
      </c>
      <c r="M755" s="137"/>
      <c r="N755" s="52"/>
      <c r="O755" s="102"/>
      <c r="P755" s="14" t="s">
        <v>450</v>
      </c>
      <c r="Q755" s="106" t="s">
        <v>450</v>
      </c>
      <c r="R755" s="81"/>
    </row>
    <row r="756" spans="1:18" ht="15" x14ac:dyDescent="0.3">
      <c r="A756" t="str">
        <f>LOOKUP(B756,Blad1!A:A,Blad1!D:D)</f>
        <v xml:space="preserve">3785 / 3786 -  Fleur: Tagetes Portula  - carnet BB91  (①: v=€0,54)                                  </v>
      </c>
      <c r="B756">
        <f>B754+1</f>
        <v>374</v>
      </c>
      <c r="C756" s="38" t="s">
        <v>1276</v>
      </c>
      <c r="D756" s="11"/>
      <c r="E756" s="61"/>
      <c r="F756" s="20"/>
      <c r="G756" s="25"/>
      <c r="H756" s="67"/>
      <c r="I756" s="70"/>
      <c r="J756" s="79"/>
      <c r="K756" s="70"/>
      <c r="L756" s="111"/>
      <c r="M756" s="20"/>
      <c r="N756" s="12">
        <v>39585</v>
      </c>
      <c r="O756" s="102"/>
      <c r="P756" s="102"/>
      <c r="Q756" s="110"/>
      <c r="R756" s="81"/>
    </row>
    <row r="757" spans="1:18" ht="15" thickBot="1" x14ac:dyDescent="0.35">
      <c r="A757" t="e">
        <f>LOOKUP(B757,Blad1!A:A,Blad1!D:D)</f>
        <v>#N/A</v>
      </c>
      <c r="C757" s="22"/>
      <c r="D757" s="26" t="s">
        <v>856</v>
      </c>
      <c r="E757" s="44"/>
      <c r="F757" s="45"/>
      <c r="G757" s="27" t="s">
        <v>848</v>
      </c>
      <c r="H757" s="64" t="s">
        <v>430</v>
      </c>
      <c r="I757" s="70"/>
      <c r="J757" s="79"/>
      <c r="K757" s="70"/>
      <c r="L757" s="136" t="s">
        <v>451</v>
      </c>
      <c r="M757" s="137"/>
      <c r="N757" s="52"/>
      <c r="O757" s="102"/>
      <c r="P757" s="14" t="s">
        <v>450</v>
      </c>
      <c r="Q757" s="106" t="s">
        <v>450</v>
      </c>
      <c r="R757" s="81"/>
    </row>
    <row r="758" spans="1:18" ht="15" x14ac:dyDescent="0.3">
      <c r="A758" t="str">
        <f>LOOKUP(B758,Blad1!A:A,Blad1!D:D)</f>
        <v>3785 / 3786 - Bloem: Tulipa "Orange favorite" boekje B92 (w=€0,80)</v>
      </c>
      <c r="B758">
        <f>B756+1</f>
        <v>375</v>
      </c>
      <c r="C758" s="38" t="s">
        <v>1277</v>
      </c>
      <c r="D758" s="11"/>
      <c r="E758" s="61"/>
      <c r="F758" s="20"/>
      <c r="G758" s="25"/>
      <c r="H758" s="67"/>
      <c r="I758" s="70"/>
      <c r="J758" s="79"/>
      <c r="K758" s="70"/>
      <c r="L758" s="111"/>
      <c r="M758" s="20"/>
      <c r="N758" s="12">
        <v>39585</v>
      </c>
      <c r="O758" s="102"/>
      <c r="P758" s="102"/>
      <c r="Q758" s="110"/>
      <c r="R758" s="81"/>
    </row>
    <row r="759" spans="1:18" ht="15" thickBot="1" x14ac:dyDescent="0.35">
      <c r="A759" t="e">
        <f>LOOKUP(B759,Blad1!A:A,Blad1!D:D)</f>
        <v>#N/A</v>
      </c>
      <c r="C759" s="22"/>
      <c r="D759" s="26" t="s">
        <v>856</v>
      </c>
      <c r="E759" s="44"/>
      <c r="F759" s="45"/>
      <c r="G759" s="27" t="s">
        <v>848</v>
      </c>
      <c r="H759" s="64" t="s">
        <v>430</v>
      </c>
      <c r="I759" s="70"/>
      <c r="J759" s="79"/>
      <c r="K759" s="70"/>
      <c r="L759" s="136" t="s">
        <v>451</v>
      </c>
      <c r="M759" s="137"/>
      <c r="N759" s="52"/>
      <c r="O759" s="102"/>
      <c r="P759" s="14" t="s">
        <v>450</v>
      </c>
      <c r="Q759" s="106" t="s">
        <v>450</v>
      </c>
      <c r="R759" s="81"/>
    </row>
    <row r="760" spans="1:18" ht="15.6" thickBot="1" x14ac:dyDescent="0.35">
      <c r="A760" t="str">
        <f>LOOKUP(B760,Blad1!A:A,Blad1!D:D)</f>
        <v>3787 / 3789 - Reine Fabiola, 80 - Timbres du bloc BL156 &amp; bloc BL156: (①: v=0,54 €)</v>
      </c>
      <c r="B760">
        <f>B758+1</f>
        <v>376</v>
      </c>
      <c r="C760" s="38" t="s">
        <v>1278</v>
      </c>
      <c r="D760" s="11"/>
      <c r="E760" s="61"/>
      <c r="F760" s="20"/>
      <c r="G760" s="25"/>
      <c r="H760" s="67"/>
      <c r="I760" s="74" t="str">
        <f>IF(J760="◄","◄",IF(J760="ok","►",""))</f>
        <v>◄</v>
      </c>
      <c r="J760" s="75" t="str">
        <f>IF(J761&gt;0,"OK","◄")</f>
        <v>◄</v>
      </c>
      <c r="K760" s="76" t="str">
        <f>IF(AND(L760="◄",M760="►"),"◄?►",IF(L760="◄","◄",IF(M760="►","►","")))</f>
        <v>◄</v>
      </c>
      <c r="L760" s="42" t="str">
        <f>IF(L761&gt;0,"","◄")</f>
        <v>◄</v>
      </c>
      <c r="M760" s="43" t="str">
        <f>IF(M761,"►","")</f>
        <v/>
      </c>
      <c r="N760" s="12">
        <v>39608</v>
      </c>
      <c r="O760" s="100"/>
      <c r="P760" s="8" t="str">
        <f>IF(P761&gt;0,"◄","")</f>
        <v>◄</v>
      </c>
      <c r="Q760" s="101" t="str">
        <f>IF(AND(L761="",M761&gt;0),"?",IF(SUM(Q761:Q762)&gt;0,"►",""))</f>
        <v/>
      </c>
      <c r="R760" s="81"/>
    </row>
    <row r="761" spans="1:18" x14ac:dyDescent="0.3">
      <c r="A761" t="e">
        <f>LOOKUP(B761,Blad1!A:A,Blad1!D:D)</f>
        <v>#N/A</v>
      </c>
      <c r="C761" s="22"/>
      <c r="D761" s="26" t="s">
        <v>857</v>
      </c>
      <c r="E761" s="44"/>
      <c r="F761" s="45"/>
      <c r="G761" s="27" t="s">
        <v>858</v>
      </c>
      <c r="H761" s="64" t="s">
        <v>430</v>
      </c>
      <c r="I761" s="77" t="str">
        <f>IF(J761&gt;0,"ok","◄")</f>
        <v>◄</v>
      </c>
      <c r="J761" s="78"/>
      <c r="K761" s="77" t="str">
        <f>IF(AND(L761="",M761&gt;0),"?",IF(L761="","◄",IF(M761&gt;=1,"►","")))</f>
        <v>◄</v>
      </c>
      <c r="L761" s="33"/>
      <c r="M761" s="34"/>
      <c r="N761" s="2"/>
      <c r="O761" s="102"/>
      <c r="P761" s="10">
        <f>IF(L761&gt;0,"",IF(I763="zie voorgaande rij","voir▲",IF(I763="zie volgende rijen","zie▼",1)))</f>
        <v>1</v>
      </c>
      <c r="Q761" s="103" t="str">
        <f>IF(M761&gt;0,M761,IF(I763="zie voorgaande rij","voir▲",IF(I763="zie volgende rijen","zie▼","")))</f>
        <v/>
      </c>
      <c r="R761" s="81"/>
    </row>
    <row r="762" spans="1:18" ht="15" x14ac:dyDescent="0.3">
      <c r="A762" t="str">
        <f>LOOKUP(B762,Blad1!A:A,Blad1!D:D)</f>
        <v>3790 / 3791 - Timbres d'été - Timbres de V10-3790 + V10-3791: (①: v=0,54 €)</v>
      </c>
      <c r="B762">
        <f>B760+1</f>
        <v>377</v>
      </c>
      <c r="C762" s="38" t="s">
        <v>1279</v>
      </c>
      <c r="D762" s="11"/>
      <c r="E762" s="61"/>
      <c r="F762" s="20"/>
      <c r="G762" s="23"/>
      <c r="H762" s="65"/>
      <c r="I762" s="70"/>
      <c r="J762" s="89" t="str">
        <f>RIGHT(G761,13)</f>
        <v xml:space="preserve">N°. 3 / 2008 </v>
      </c>
      <c r="K762" s="70"/>
      <c r="L762" s="111"/>
      <c r="M762" s="20"/>
      <c r="N762" s="12">
        <v>39608</v>
      </c>
      <c r="O762" s="102"/>
      <c r="P762" s="102"/>
      <c r="Q762" s="110"/>
      <c r="R762" s="81"/>
    </row>
    <row r="763" spans="1:18" ht="15" thickBot="1" x14ac:dyDescent="0.35">
      <c r="A763" t="e">
        <f>LOOKUP(B763,Blad1!A:A,Blad1!D:D)</f>
        <v>#N/A</v>
      </c>
      <c r="C763" s="22"/>
      <c r="D763" s="26" t="s">
        <v>859</v>
      </c>
      <c r="E763" s="44"/>
      <c r="F763" s="45"/>
      <c r="G763" s="27" t="s">
        <v>860</v>
      </c>
      <c r="H763" s="64" t="s">
        <v>430</v>
      </c>
      <c r="I763" s="70"/>
      <c r="J763" s="79"/>
      <c r="K763" s="70"/>
      <c r="L763" s="136" t="s">
        <v>451</v>
      </c>
      <c r="M763" s="137"/>
      <c r="N763" s="52"/>
      <c r="O763" s="102"/>
      <c r="P763" s="14" t="s">
        <v>450</v>
      </c>
      <c r="Q763" s="106" t="s">
        <v>450</v>
      </c>
      <c r="R763" s="81"/>
    </row>
    <row r="764" spans="1:18" ht="15" x14ac:dyDescent="0.3">
      <c r="A764" t="str">
        <f>LOOKUP(B764,Blad1!A:A,Blad1!D:D)</f>
        <v>3792 / 3793c - Timbres d'été - Carnets B93 + B94 (autocollants) : (①: v=0,54 €)</v>
      </c>
      <c r="B764">
        <f>B762+1</f>
        <v>378</v>
      </c>
      <c r="C764" s="38" t="s">
        <v>1280</v>
      </c>
      <c r="D764" s="11"/>
      <c r="E764" s="61"/>
      <c r="F764" s="20"/>
      <c r="G764" s="25"/>
      <c r="H764" s="67"/>
      <c r="I764" s="70"/>
      <c r="J764" s="79"/>
      <c r="K764" s="70"/>
      <c r="L764" s="111"/>
      <c r="M764" s="20"/>
      <c r="N764" s="12">
        <v>39608</v>
      </c>
      <c r="O764" s="102"/>
      <c r="P764" s="102"/>
      <c r="Q764" s="110"/>
      <c r="R764" s="81"/>
    </row>
    <row r="765" spans="1:18" ht="15" thickBot="1" x14ac:dyDescent="0.35">
      <c r="A765" t="e">
        <f>LOOKUP(B765,Blad1!A:A,Blad1!D:D)</f>
        <v>#N/A</v>
      </c>
      <c r="C765" s="22"/>
      <c r="D765" s="26" t="s">
        <v>861</v>
      </c>
      <c r="E765" s="44"/>
      <c r="F765" s="45"/>
      <c r="G765" s="27" t="s">
        <v>862</v>
      </c>
      <c r="H765" s="64" t="s">
        <v>430</v>
      </c>
      <c r="I765" s="70"/>
      <c r="J765" s="79"/>
      <c r="K765" s="70"/>
      <c r="L765" s="136" t="s">
        <v>451</v>
      </c>
      <c r="M765" s="137"/>
      <c r="N765" s="52"/>
      <c r="O765" s="102"/>
      <c r="P765" s="14" t="s">
        <v>450</v>
      </c>
      <c r="Q765" s="106" t="s">
        <v>450</v>
      </c>
      <c r="R765" s="81"/>
    </row>
    <row r="766" spans="1:18" ht="15" x14ac:dyDescent="0.3">
      <c r="A766" t="str">
        <f>LOOKUP(B766,Blad1!A:A,Blad1!D:D)</f>
        <v>3794 / 3796 - Tourisme - Timbres de V10-3794►V10-3796  (3794: ①: v=0,54€ ; autres : valeur en €)</v>
      </c>
      <c r="B766">
        <f>B764+1</f>
        <v>379</v>
      </c>
      <c r="C766" s="38" t="s">
        <v>1300</v>
      </c>
      <c r="D766" s="11"/>
      <c r="E766" s="61"/>
      <c r="F766" s="20"/>
      <c r="G766" s="23"/>
      <c r="H766" s="65"/>
      <c r="I766" s="70"/>
      <c r="J766" s="79"/>
      <c r="K766" s="70"/>
      <c r="L766" s="104"/>
      <c r="M766" s="20"/>
      <c r="N766" s="12">
        <v>39608</v>
      </c>
      <c r="O766" s="102"/>
      <c r="P766" s="102"/>
      <c r="Q766" s="110"/>
      <c r="R766" s="81"/>
    </row>
    <row r="767" spans="1:18" ht="15" thickBot="1" x14ac:dyDescent="0.35">
      <c r="A767" t="e">
        <f>LOOKUP(B767,Blad1!A:A,Blad1!D:D)</f>
        <v>#N/A</v>
      </c>
      <c r="C767" s="22"/>
      <c r="D767" s="26" t="s">
        <v>863</v>
      </c>
      <c r="E767" s="44"/>
      <c r="F767" s="45"/>
      <c r="G767" s="27" t="s">
        <v>860</v>
      </c>
      <c r="H767" s="64" t="s">
        <v>430</v>
      </c>
      <c r="I767" s="70"/>
      <c r="J767" s="79"/>
      <c r="K767" s="70"/>
      <c r="L767" s="136" t="s">
        <v>451</v>
      </c>
      <c r="M767" s="137"/>
      <c r="N767" s="52"/>
      <c r="O767" s="102"/>
      <c r="P767" s="14" t="s">
        <v>450</v>
      </c>
      <c r="Q767" s="106" t="s">
        <v>450</v>
      </c>
      <c r="R767" s="81"/>
    </row>
    <row r="768" spans="1:18" ht="33" customHeight="1" x14ac:dyDescent="0.3">
      <c r="A768" t="str">
        <f>LOOKUP(B768,Blad1!A:A,Blad1!D:D)</f>
        <v>3797 / 3798 - Sports : Jeux olympiques de Pékin - Timbres de V10-3797 + V10-3798   (3797: ①: v=0,54€ ; 3798: valeur en €)</v>
      </c>
      <c r="B768">
        <f>B766+1</f>
        <v>380</v>
      </c>
      <c r="C768" s="138" t="s">
        <v>1281</v>
      </c>
      <c r="D768" s="139"/>
      <c r="E768" s="139"/>
      <c r="F768" s="139"/>
      <c r="G768" s="139"/>
      <c r="H768" s="57"/>
      <c r="I768" s="70"/>
      <c r="J768" s="79"/>
      <c r="K768" s="70"/>
      <c r="L768" s="111"/>
      <c r="M768" s="20"/>
      <c r="N768" s="12">
        <v>39641</v>
      </c>
      <c r="O768" s="102"/>
      <c r="P768" s="102"/>
      <c r="Q768" s="110"/>
      <c r="R768" s="81"/>
    </row>
    <row r="769" spans="1:18" ht="15" thickBot="1" x14ac:dyDescent="0.35">
      <c r="A769" t="e">
        <f>LOOKUP(B769,Blad1!A:A,Blad1!D:D)</f>
        <v>#N/A</v>
      </c>
      <c r="C769" s="22"/>
      <c r="D769" s="26" t="s">
        <v>864</v>
      </c>
      <c r="E769" s="44"/>
      <c r="F769" s="45"/>
      <c r="G769" s="27" t="s">
        <v>858</v>
      </c>
      <c r="H769" s="64" t="s">
        <v>430</v>
      </c>
      <c r="I769" s="70"/>
      <c r="J769" s="79"/>
      <c r="K769" s="70"/>
      <c r="L769" s="136" t="s">
        <v>451</v>
      </c>
      <c r="M769" s="137"/>
      <c r="N769" s="52"/>
      <c r="O769" s="102"/>
      <c r="P769" s="14" t="s">
        <v>450</v>
      </c>
      <c r="Q769" s="106" t="s">
        <v>450</v>
      </c>
      <c r="R769" s="81"/>
    </row>
    <row r="770" spans="1:18" ht="15" x14ac:dyDescent="0.3">
      <c r="A770" t="str">
        <f>LOOKUP(B770,Blad1!A:A,Blad1!D:D)</f>
        <v>3799 - Sport : Jeux olympiques de Pékin : - Timbre du bloc BL157 &amp; bloc BL157:  (②: v=1,08 €)</v>
      </c>
      <c r="B770">
        <f>B768+1</f>
        <v>381</v>
      </c>
      <c r="C770" s="38" t="s">
        <v>1282</v>
      </c>
      <c r="D770" s="11"/>
      <c r="E770" s="61"/>
      <c r="F770" s="20"/>
      <c r="G770" s="25"/>
      <c r="H770" s="67"/>
      <c r="I770" s="70"/>
      <c r="J770" s="79"/>
      <c r="K770" s="70"/>
      <c r="L770" s="111"/>
      <c r="M770" s="20"/>
      <c r="N770" s="12">
        <v>39641</v>
      </c>
      <c r="O770" s="102"/>
      <c r="P770" s="102"/>
      <c r="Q770" s="110"/>
      <c r="R770" s="81"/>
    </row>
    <row r="771" spans="1:18" ht="15" thickBot="1" x14ac:dyDescent="0.35">
      <c r="A771" t="e">
        <f>LOOKUP(B771,Blad1!A:A,Blad1!D:D)</f>
        <v>#N/A</v>
      </c>
      <c r="C771" s="22"/>
      <c r="D771" s="26" t="s">
        <v>864</v>
      </c>
      <c r="E771" s="44"/>
      <c r="F771" s="45"/>
      <c r="G771" s="27" t="s">
        <v>858</v>
      </c>
      <c r="H771" s="64" t="s">
        <v>430</v>
      </c>
      <c r="I771" s="70"/>
      <c r="J771" s="79"/>
      <c r="K771" s="70"/>
      <c r="L771" s="136" t="s">
        <v>451</v>
      </c>
      <c r="M771" s="137"/>
      <c r="N771" s="52"/>
      <c r="O771" s="102"/>
      <c r="P771" s="14" t="s">
        <v>450</v>
      </c>
      <c r="Q771" s="106" t="s">
        <v>450</v>
      </c>
      <c r="R771" s="81"/>
    </row>
    <row r="772" spans="1:18" ht="15" x14ac:dyDescent="0.3">
      <c r="A772" t="str">
        <f>LOOKUP(B772,Blad1!A:A,Blad1!D:D)</f>
        <v>3800 / 3803 - Folklore et Traditions : - Timbres de V10-3800►V10-3803: (①: v=0,54 €)</v>
      </c>
      <c r="B772">
        <f>B770+1</f>
        <v>382</v>
      </c>
      <c r="C772" s="38" t="s">
        <v>1283</v>
      </c>
      <c r="D772" s="11"/>
      <c r="E772" s="61"/>
      <c r="F772" s="20"/>
      <c r="G772" s="23"/>
      <c r="H772" s="65"/>
      <c r="I772" s="70"/>
      <c r="J772" s="79"/>
      <c r="K772" s="70"/>
      <c r="L772" s="20"/>
      <c r="M772" s="20"/>
      <c r="N772" s="12">
        <v>39641</v>
      </c>
      <c r="O772" s="102"/>
      <c r="P772" s="102"/>
      <c r="Q772" s="110"/>
      <c r="R772" s="81"/>
    </row>
    <row r="773" spans="1:18" ht="15" thickBot="1" x14ac:dyDescent="0.35">
      <c r="A773" t="e">
        <f>LOOKUP(B773,Blad1!A:A,Blad1!D:D)</f>
        <v>#N/A</v>
      </c>
      <c r="C773" s="22"/>
      <c r="D773" s="26" t="s">
        <v>865</v>
      </c>
      <c r="E773" s="44"/>
      <c r="F773" s="45"/>
      <c r="G773" s="27" t="s">
        <v>860</v>
      </c>
      <c r="H773" s="64" t="s">
        <v>430</v>
      </c>
      <c r="I773" s="70"/>
      <c r="J773" s="79"/>
      <c r="K773" s="70"/>
      <c r="L773" s="136" t="s">
        <v>451</v>
      </c>
      <c r="M773" s="137"/>
      <c r="N773" s="52"/>
      <c r="O773" s="102"/>
      <c r="P773" s="14" t="s">
        <v>450</v>
      </c>
      <c r="Q773" s="106" t="s">
        <v>450</v>
      </c>
      <c r="R773" s="81"/>
    </row>
    <row r="774" spans="1:18" ht="15" x14ac:dyDescent="0.3">
      <c r="A774" t="str">
        <f>LOOKUP(B774,Blad1!A:A,Blad1!D:D)</f>
        <v>3804/3808 - Expo '58 - Timbres du bloc BL158 &amp; bloc BL158: (①: v=0,54 € )</v>
      </c>
      <c r="B774">
        <f>B772+1</f>
        <v>383</v>
      </c>
      <c r="C774" s="38" t="s">
        <v>1284</v>
      </c>
      <c r="D774" s="11"/>
      <c r="E774" s="61"/>
      <c r="F774" s="20"/>
      <c r="G774" s="25"/>
      <c r="H774" s="67"/>
      <c r="I774" s="70"/>
      <c r="J774" s="79"/>
      <c r="K774" s="70"/>
      <c r="L774" s="111"/>
      <c r="M774" s="20"/>
      <c r="N774" s="12">
        <v>39641</v>
      </c>
      <c r="O774" s="102"/>
      <c r="P774" s="102"/>
      <c r="Q774" s="110"/>
      <c r="R774" s="81"/>
    </row>
    <row r="775" spans="1:18" ht="15" thickBot="1" x14ac:dyDescent="0.35">
      <c r="A775" t="e">
        <f>LOOKUP(B775,Blad1!A:A,Blad1!D:D)</f>
        <v>#N/A</v>
      </c>
      <c r="C775" s="22"/>
      <c r="D775" s="26" t="s">
        <v>866</v>
      </c>
      <c r="E775" s="44"/>
      <c r="F775" s="45"/>
      <c r="G775" s="27" t="s">
        <v>858</v>
      </c>
      <c r="H775" s="64" t="s">
        <v>430</v>
      </c>
      <c r="I775" s="70"/>
      <c r="J775" s="79"/>
      <c r="K775" s="70"/>
      <c r="L775" s="136" t="s">
        <v>451</v>
      </c>
      <c r="M775" s="137"/>
      <c r="N775" s="52"/>
      <c r="O775" s="102"/>
      <c r="P775" s="14" t="s">
        <v>450</v>
      </c>
      <c r="Q775" s="106" t="s">
        <v>450</v>
      </c>
      <c r="R775" s="81"/>
    </row>
    <row r="776" spans="1:18" ht="15.6" thickBot="1" x14ac:dyDescent="0.35">
      <c r="A776" t="str">
        <f>LOOKUP(B776,Blad1!A:A,Blad1!D:D)</f>
        <v>3809 / 3813 - Les Schtroumpfs  - Timbres de bloc BL159: (①: v=0,54 €)</v>
      </c>
      <c r="B776">
        <f>B774+1</f>
        <v>384</v>
      </c>
      <c r="C776" s="38" t="s">
        <v>1285</v>
      </c>
      <c r="D776" s="11"/>
      <c r="E776" s="61"/>
      <c r="F776" s="20"/>
      <c r="G776" s="23"/>
      <c r="H776" s="65"/>
      <c r="I776" s="74" t="str">
        <f>IF(J776="◄","◄",IF(J776="ok","►",""))</f>
        <v>◄</v>
      </c>
      <c r="J776" s="75" t="str">
        <f>IF(J777&gt;0,"OK","◄")</f>
        <v>◄</v>
      </c>
      <c r="K776" s="76" t="str">
        <f>IF(AND(L776="◄",M776="►"),"◄?►",IF(L776="◄","◄",IF(M776="►","►","")))</f>
        <v>◄</v>
      </c>
      <c r="L776" s="42" t="str">
        <f>IF(L777&gt;0,"","◄")</f>
        <v>◄</v>
      </c>
      <c r="M776" s="43" t="str">
        <f>IF(M777,"►","")</f>
        <v/>
      </c>
      <c r="N776" s="12">
        <v>39718</v>
      </c>
      <c r="O776" s="100"/>
      <c r="P776" s="8" t="str">
        <f>IF(P777&gt;0,"◄","")</f>
        <v>◄</v>
      </c>
      <c r="Q776" s="101" t="str">
        <f>IF(AND(L777="",M777&gt;0),"?",IF(SUM(Q777:Q778)&gt;0,"►",""))</f>
        <v/>
      </c>
      <c r="R776" s="81"/>
    </row>
    <row r="777" spans="1:18" x14ac:dyDescent="0.3">
      <c r="A777" t="e">
        <f>LOOKUP(B777,Blad1!A:A,Blad1!D:D)</f>
        <v>#N/A</v>
      </c>
      <c r="C777" s="22"/>
      <c r="D777" s="26" t="s">
        <v>867</v>
      </c>
      <c r="E777" s="44"/>
      <c r="F777" s="45"/>
      <c r="G777" s="27" t="s">
        <v>868</v>
      </c>
      <c r="H777" s="64" t="s">
        <v>430</v>
      </c>
      <c r="I777" s="77" t="str">
        <f>IF(J777&gt;0,"ok","◄")</f>
        <v>◄</v>
      </c>
      <c r="J777" s="78"/>
      <c r="K777" s="77" t="str">
        <f>IF(AND(L777="",M777&gt;0),"?",IF(L777="","◄",IF(M777&gt;=1,"►","")))</f>
        <v>◄</v>
      </c>
      <c r="L777" s="33"/>
      <c r="M777" s="34"/>
      <c r="N777" s="2"/>
      <c r="O777" s="102"/>
      <c r="P777" s="10">
        <f>IF(L777&gt;0,"",IF(I777="zie voorgaande rij","voir▲",IF(I777="zie volgende rijen","zie▼",1)))</f>
        <v>1</v>
      </c>
      <c r="Q777" s="103" t="str">
        <f>IF(M777&gt;0,M777,IF(I777="zie voorgaande rij","voir▲",IF(I777="zie volgende rijen","zie▼","")))</f>
        <v/>
      </c>
      <c r="R777" s="81"/>
    </row>
    <row r="778" spans="1:18" ht="15" x14ac:dyDescent="0.3">
      <c r="A778" t="str">
        <f>LOOKUP(B778,Blad1!A:A,Blad1!D:D)</f>
        <v>3814 / 3823 - Les Schtroumpfs (autocollant) - Carnet B95: (①: v=0,54 € )</v>
      </c>
      <c r="B778">
        <f>B776+1</f>
        <v>385</v>
      </c>
      <c r="C778" s="38" t="s">
        <v>1286</v>
      </c>
      <c r="D778" s="11"/>
      <c r="E778" s="61"/>
      <c r="F778" s="20"/>
      <c r="G778" s="25"/>
      <c r="H778" s="67"/>
      <c r="I778" s="70"/>
      <c r="J778" s="89" t="str">
        <f>RIGHT(G777,13)</f>
        <v xml:space="preserve">N°. 4 / 2008 </v>
      </c>
      <c r="K778" s="70"/>
      <c r="L778" s="111"/>
      <c r="M778" s="20"/>
      <c r="N778" s="12">
        <v>39718</v>
      </c>
      <c r="O778" s="102"/>
      <c r="P778" s="102"/>
      <c r="Q778" s="110"/>
      <c r="R778" s="81"/>
    </row>
    <row r="779" spans="1:18" ht="15" thickBot="1" x14ac:dyDescent="0.35">
      <c r="A779" t="e">
        <f>LOOKUP(B779,Blad1!A:A,Blad1!D:D)</f>
        <v>#N/A</v>
      </c>
      <c r="C779" s="22"/>
      <c r="D779" s="26" t="s">
        <v>869</v>
      </c>
      <c r="E779" s="44"/>
      <c r="F779" s="45"/>
      <c r="G779" s="27" t="s">
        <v>870</v>
      </c>
      <c r="H779" s="64" t="s">
        <v>430</v>
      </c>
      <c r="I779" s="70"/>
      <c r="J779" s="79"/>
      <c r="K779" s="70"/>
      <c r="L779" s="136" t="s">
        <v>451</v>
      </c>
      <c r="M779" s="137"/>
      <c r="N779" s="52"/>
      <c r="O779" s="102"/>
      <c r="P779" s="14" t="s">
        <v>450</v>
      </c>
      <c r="Q779" s="106" t="s">
        <v>450</v>
      </c>
      <c r="R779" s="81"/>
    </row>
    <row r="780" spans="1:18" ht="15" x14ac:dyDescent="0.3">
      <c r="A780" t="str">
        <f>LOOKUP(B780,Blad1!A:A,Blad1!D:D)</f>
        <v>3824 - Fleur : Tagetes patula (boîte de 100 timbres autocollants) (①: v=0,54€)</v>
      </c>
      <c r="B780">
        <f>B778+1</f>
        <v>386</v>
      </c>
      <c r="C780" s="38" t="s">
        <v>1287</v>
      </c>
      <c r="D780" s="11"/>
      <c r="E780" s="61"/>
      <c r="F780" s="20"/>
      <c r="G780" s="25"/>
      <c r="H780" s="67"/>
      <c r="I780" s="70"/>
      <c r="J780" s="79"/>
      <c r="K780" s="70"/>
      <c r="L780" s="111"/>
      <c r="M780" s="20"/>
      <c r="N780" s="12">
        <v>39718</v>
      </c>
      <c r="O780" s="102"/>
      <c r="P780" s="102"/>
      <c r="Q780" s="110"/>
      <c r="R780" s="81"/>
    </row>
    <row r="781" spans="1:18" ht="15" thickBot="1" x14ac:dyDescent="0.35">
      <c r="A781" t="e">
        <f>LOOKUP(B781,Blad1!A:A,Blad1!D:D)</f>
        <v>#N/A</v>
      </c>
      <c r="C781" s="22"/>
      <c r="D781" s="26" t="s">
        <v>871</v>
      </c>
      <c r="E781" s="44"/>
      <c r="F781" s="45"/>
      <c r="G781" s="27" t="s">
        <v>870</v>
      </c>
      <c r="H781" s="64" t="s">
        <v>430</v>
      </c>
      <c r="I781" s="70"/>
      <c r="J781" s="79"/>
      <c r="K781" s="70"/>
      <c r="L781" s="136" t="s">
        <v>451</v>
      </c>
      <c r="M781" s="137"/>
      <c r="N781" s="52"/>
      <c r="O781" s="102"/>
      <c r="P781" s="14" t="s">
        <v>450</v>
      </c>
      <c r="Q781" s="106" t="s">
        <v>450</v>
      </c>
      <c r="R781" s="81"/>
    </row>
    <row r="782" spans="1:18" ht="15" x14ac:dyDescent="0.3">
      <c r="A782" t="str">
        <f>LOOKUP(B782,Blad1!A:A,Blad1!D:D)</f>
        <v>3825 / 3829 - Photographie belge - Timbres bloc BL160 (valeur en €)</v>
      </c>
      <c r="B782">
        <f>B780+1</f>
        <v>387</v>
      </c>
      <c r="C782" s="38" t="s">
        <v>1288</v>
      </c>
      <c r="D782" s="11"/>
      <c r="E782" s="61"/>
      <c r="F782" s="20"/>
      <c r="G782" s="25"/>
      <c r="H782" s="67"/>
      <c r="I782" s="70"/>
      <c r="J782" s="79"/>
      <c r="K782" s="70"/>
      <c r="L782" s="111"/>
      <c r="M782" s="20"/>
      <c r="N782" s="12">
        <v>39718</v>
      </c>
      <c r="O782" s="102"/>
      <c r="P782" s="102"/>
      <c r="Q782" s="110"/>
      <c r="R782" s="81"/>
    </row>
    <row r="783" spans="1:18" ht="15" thickBot="1" x14ac:dyDescent="0.35">
      <c r="A783" t="e">
        <f>LOOKUP(B783,Blad1!A:A,Blad1!D:D)</f>
        <v>#N/A</v>
      </c>
      <c r="C783" s="22"/>
      <c r="D783" s="26" t="s">
        <v>872</v>
      </c>
      <c r="E783" s="44"/>
      <c r="F783" s="45"/>
      <c r="G783" s="27" t="s">
        <v>870</v>
      </c>
      <c r="H783" s="64" t="s">
        <v>430</v>
      </c>
      <c r="I783" s="70"/>
      <c r="J783" s="79"/>
      <c r="K783" s="70"/>
      <c r="L783" s="136" t="s">
        <v>451</v>
      </c>
      <c r="M783" s="137"/>
      <c r="N783" s="52"/>
      <c r="O783" s="102"/>
      <c r="P783" s="14" t="s">
        <v>450</v>
      </c>
      <c r="Q783" s="106" t="s">
        <v>450</v>
      </c>
      <c r="R783" s="81"/>
    </row>
    <row r="784" spans="1:18" ht="15" x14ac:dyDescent="0.3">
      <c r="A784" t="str">
        <f>LOOKUP(B784,Blad1!A:A,Blad1!D:D)</f>
        <v>3830 - Fête du Timbre - Timbre de V10-3830: (①: v=0,54 €)</v>
      </c>
      <c r="B784">
        <f>B782+1</f>
        <v>388</v>
      </c>
      <c r="C784" s="38" t="s">
        <v>1289</v>
      </c>
      <c r="D784" s="11"/>
      <c r="E784" s="61"/>
      <c r="F784" s="20"/>
      <c r="G784" s="23"/>
      <c r="H784" s="65"/>
      <c r="I784" s="70"/>
      <c r="J784" s="79"/>
      <c r="K784" s="70"/>
      <c r="L784" s="20"/>
      <c r="M784" s="20"/>
      <c r="N784" s="12">
        <v>39718</v>
      </c>
      <c r="O784" s="102"/>
      <c r="P784" s="102"/>
      <c r="Q784" s="110"/>
      <c r="R784" s="81"/>
    </row>
    <row r="785" spans="1:18" ht="15" thickBot="1" x14ac:dyDescent="0.35">
      <c r="A785" t="e">
        <f>LOOKUP(B785,Blad1!A:A,Blad1!D:D)</f>
        <v>#N/A</v>
      </c>
      <c r="C785" s="22"/>
      <c r="D785" s="26" t="s">
        <v>873</v>
      </c>
      <c r="E785" s="44"/>
      <c r="F785" s="45"/>
      <c r="G785" s="27" t="s">
        <v>868</v>
      </c>
      <c r="H785" s="64" t="s">
        <v>430</v>
      </c>
      <c r="I785" s="70"/>
      <c r="J785" s="79"/>
      <c r="K785" s="70"/>
      <c r="L785" s="136" t="s">
        <v>451</v>
      </c>
      <c r="M785" s="137"/>
      <c r="N785" s="52"/>
      <c r="O785" s="102"/>
      <c r="P785" s="14" t="s">
        <v>450</v>
      </c>
      <c r="Q785" s="106" t="s">
        <v>450</v>
      </c>
      <c r="R785" s="81"/>
    </row>
    <row r="786" spans="1:18" ht="15" x14ac:dyDescent="0.3">
      <c r="A786" t="str">
        <f>LOOKUP(B786,Blad1!A:A,Blad1!D:D)</f>
        <v>3831 / 3836 - Nature : Les Mustéldés - Timbres de bloc BL161: (①: v=0,54 €)</v>
      </c>
      <c r="B786">
        <f>B784+1</f>
        <v>389</v>
      </c>
      <c r="C786" s="38" t="s">
        <v>1290</v>
      </c>
      <c r="D786" s="11"/>
      <c r="E786" s="61"/>
      <c r="F786" s="20"/>
      <c r="G786" s="25"/>
      <c r="H786" s="67"/>
      <c r="I786" s="70"/>
      <c r="J786" s="79"/>
      <c r="K786" s="70"/>
      <c r="L786" s="111"/>
      <c r="M786" s="20"/>
      <c r="N786" s="12">
        <v>39718</v>
      </c>
      <c r="O786" s="102"/>
      <c r="P786" s="102"/>
      <c r="Q786" s="110"/>
      <c r="R786" s="81"/>
    </row>
    <row r="787" spans="1:18" ht="15" thickBot="1" x14ac:dyDescent="0.35">
      <c r="A787" t="e">
        <f>LOOKUP(B787,Blad1!A:A,Blad1!D:D)</f>
        <v>#N/A</v>
      </c>
      <c r="C787" s="22"/>
      <c r="D787" s="26" t="s">
        <v>874</v>
      </c>
      <c r="E787" s="44"/>
      <c r="F787" s="45"/>
      <c r="G787" s="27" t="s">
        <v>870</v>
      </c>
      <c r="H787" s="64" t="s">
        <v>430</v>
      </c>
      <c r="I787" s="70"/>
      <c r="J787" s="79"/>
      <c r="K787" s="70"/>
      <c r="L787" s="136" t="s">
        <v>451</v>
      </c>
      <c r="M787" s="137"/>
      <c r="N787" s="52"/>
      <c r="O787" s="102"/>
      <c r="P787" s="14" t="s">
        <v>450</v>
      </c>
      <c r="Q787" s="106" t="s">
        <v>450</v>
      </c>
      <c r="R787" s="81"/>
    </row>
    <row r="788" spans="1:18" ht="15" x14ac:dyDescent="0.3">
      <c r="A788" t="str">
        <f>LOOKUP(B788,Blad1!A:A,Blad1!D:D)</f>
        <v>3831 / 3836 - Nature : Les Mustéldés - bloc BL161: (①: v=0,54 €)</v>
      </c>
      <c r="B788">
        <f>B786+1</f>
        <v>390</v>
      </c>
      <c r="C788" s="38" t="s">
        <v>1302</v>
      </c>
      <c r="D788" s="11"/>
      <c r="E788" s="61"/>
      <c r="F788" s="20"/>
      <c r="G788" s="25"/>
      <c r="H788" s="67"/>
      <c r="I788" s="70"/>
      <c r="J788" s="79"/>
      <c r="K788" s="70"/>
      <c r="L788" s="111"/>
      <c r="M788" s="20"/>
      <c r="N788" s="12">
        <v>39718</v>
      </c>
      <c r="O788" s="102"/>
      <c r="P788" s="102"/>
      <c r="Q788" s="110"/>
      <c r="R788" s="81"/>
    </row>
    <row r="789" spans="1:18" ht="15" thickBot="1" x14ac:dyDescent="0.35">
      <c r="A789" t="e">
        <f>LOOKUP(B789,Blad1!A:A,Blad1!D:D)</f>
        <v>#N/A</v>
      </c>
      <c r="C789" s="22"/>
      <c r="D789" s="26" t="s">
        <v>874</v>
      </c>
      <c r="E789" s="44"/>
      <c r="F789" s="45"/>
      <c r="G789" s="27" t="s">
        <v>870</v>
      </c>
      <c r="H789" s="64" t="s">
        <v>430</v>
      </c>
      <c r="I789" s="70"/>
      <c r="J789" s="79"/>
      <c r="K789" s="70"/>
      <c r="L789" s="136" t="s">
        <v>451</v>
      </c>
      <c r="M789" s="137"/>
      <c r="N789" s="52"/>
      <c r="O789" s="102"/>
      <c r="P789" s="14" t="s">
        <v>450</v>
      </c>
      <c r="Q789" s="106" t="s">
        <v>450</v>
      </c>
      <c r="R789" s="81"/>
    </row>
    <row r="790" spans="1:18" ht="15" x14ac:dyDescent="0.3">
      <c r="A790" t="str">
        <f>LOOKUP(B790,Blad1!A:A,Blad1!D:D)</f>
        <v>3837 / 3841a - Nature: Les Mustéldés (autocollant) -  Carnet B96: (①: v=0,54 €)</v>
      </c>
      <c r="B790">
        <f>B788+1</f>
        <v>391</v>
      </c>
      <c r="C790" s="38" t="s">
        <v>1291</v>
      </c>
      <c r="D790" s="11"/>
      <c r="E790" s="61"/>
      <c r="F790" s="20"/>
      <c r="G790" s="25"/>
      <c r="H790" s="67"/>
      <c r="I790" s="70"/>
      <c r="J790" s="79"/>
      <c r="K790" s="70"/>
      <c r="L790" s="111"/>
      <c r="M790" s="20"/>
      <c r="N790" s="12">
        <v>39718</v>
      </c>
      <c r="O790" s="102"/>
      <c r="P790" s="102"/>
      <c r="Q790" s="110"/>
      <c r="R790" s="81"/>
    </row>
    <row r="791" spans="1:18" ht="15" thickBot="1" x14ac:dyDescent="0.35">
      <c r="A791" t="e">
        <f>LOOKUP(B791,Blad1!A:A,Blad1!D:D)</f>
        <v>#N/A</v>
      </c>
      <c r="C791" s="22"/>
      <c r="D791" s="26" t="s">
        <v>875</v>
      </c>
      <c r="E791" s="44"/>
      <c r="F791" s="45"/>
      <c r="G791" s="27" t="s">
        <v>870</v>
      </c>
      <c r="H791" s="64" t="s">
        <v>430</v>
      </c>
      <c r="I791" s="70"/>
      <c r="J791" s="79"/>
      <c r="K791" s="70"/>
      <c r="L791" s="136" t="s">
        <v>451</v>
      </c>
      <c r="M791" s="137"/>
      <c r="N791" s="52"/>
      <c r="O791" s="102"/>
      <c r="P791" s="14" t="s">
        <v>450</v>
      </c>
      <c r="Q791" s="106" t="s">
        <v>450</v>
      </c>
      <c r="R791" s="81"/>
    </row>
    <row r="792" spans="1:18" ht="29.4" customHeight="1" x14ac:dyDescent="0.3">
      <c r="A792" t="str">
        <f>LOOKUP(B792,Blad1!A:A,Blad1!D:D)</f>
        <v>3842 / 3844 - Émission commune avec la Nouvelle-Zélande - Première Guerre mondiale - Timbres bloc BL162 &amp; bloc BL162: (valeurs en €)</v>
      </c>
      <c r="B792">
        <f>B790+1</f>
        <v>392</v>
      </c>
      <c r="C792" s="138" t="s">
        <v>1301</v>
      </c>
      <c r="D792" s="139"/>
      <c r="E792" s="139"/>
      <c r="F792" s="139"/>
      <c r="G792" s="139"/>
      <c r="H792" s="57"/>
      <c r="I792" s="70"/>
      <c r="J792" s="79"/>
      <c r="K792" s="70"/>
      <c r="L792" s="111"/>
      <c r="M792" s="20"/>
      <c r="N792" s="12">
        <v>39739</v>
      </c>
      <c r="O792" s="102"/>
      <c r="P792" s="102"/>
      <c r="Q792" s="110"/>
      <c r="R792" s="81"/>
    </row>
    <row r="793" spans="1:18" ht="15" thickBot="1" x14ac:dyDescent="0.35">
      <c r="A793" t="e">
        <f>LOOKUP(B793,Blad1!A:A,Blad1!D:D)</f>
        <v>#N/A</v>
      </c>
      <c r="C793" s="22"/>
      <c r="D793" s="26" t="s">
        <v>876</v>
      </c>
      <c r="E793" s="44"/>
      <c r="F793" s="45"/>
      <c r="G793" s="27" t="s">
        <v>870</v>
      </c>
      <c r="H793" s="64" t="s">
        <v>430</v>
      </c>
      <c r="I793" s="70"/>
      <c r="J793" s="79"/>
      <c r="K793" s="70"/>
      <c r="L793" s="136" t="s">
        <v>451</v>
      </c>
      <c r="M793" s="137"/>
      <c r="N793" s="52"/>
      <c r="O793" s="102"/>
      <c r="P793" s="14" t="s">
        <v>450</v>
      </c>
      <c r="Q793" s="106" t="s">
        <v>450</v>
      </c>
      <c r="R793" s="81"/>
    </row>
    <row r="794" spans="1:18" ht="15" x14ac:dyDescent="0.3">
      <c r="A794" t="str">
        <f>LOOKUP(B794,Blad1!A:A,Blad1!D:D)</f>
        <v>3845 / 3847 - Musées - Timbres de V10-3845►V10-3847 (3745:①: v=0,54€, le reste : valeur en €)</v>
      </c>
      <c r="B794">
        <f>B792+1</f>
        <v>393</v>
      </c>
      <c r="C794" s="38" t="s">
        <v>1292</v>
      </c>
      <c r="D794" s="11"/>
      <c r="E794" s="61"/>
      <c r="F794" s="20"/>
      <c r="G794" s="23"/>
      <c r="H794" s="65"/>
      <c r="I794" s="70"/>
      <c r="J794" s="79"/>
      <c r="K794" s="70"/>
      <c r="L794" s="20"/>
      <c r="M794" s="20"/>
      <c r="N794" s="12">
        <v>39739</v>
      </c>
      <c r="O794" s="102"/>
      <c r="P794" s="102"/>
      <c r="Q794" s="110"/>
      <c r="R794" s="81"/>
    </row>
    <row r="795" spans="1:18" ht="15" thickBot="1" x14ac:dyDescent="0.35">
      <c r="A795" t="e">
        <f>LOOKUP(B795,Blad1!A:A,Blad1!D:D)</f>
        <v>#N/A</v>
      </c>
      <c r="C795" s="22"/>
      <c r="D795" s="26" t="s">
        <v>877</v>
      </c>
      <c r="E795" s="44"/>
      <c r="F795" s="45"/>
      <c r="G795" s="27" t="s">
        <v>868</v>
      </c>
      <c r="H795" s="64" t="s">
        <v>430</v>
      </c>
      <c r="I795" s="70"/>
      <c r="J795" s="79"/>
      <c r="K795" s="70"/>
      <c r="L795" s="136" t="s">
        <v>451</v>
      </c>
      <c r="M795" s="137"/>
      <c r="N795" s="52"/>
      <c r="O795" s="102"/>
      <c r="P795" s="14" t="s">
        <v>450</v>
      </c>
      <c r="Q795" s="106" t="s">
        <v>450</v>
      </c>
      <c r="R795" s="81"/>
    </row>
    <row r="796" spans="1:18" ht="15" x14ac:dyDescent="0.3">
      <c r="A796" t="str">
        <f>LOOKUP(B796,Blad1!A:A,Blad1!D:D)</f>
        <v>3848 - Belgique- Congo : 1908 - 2008 - Timbre de V10-3848: (①: v=0,54 €)</v>
      </c>
      <c r="B796">
        <f>B794+1</f>
        <v>394</v>
      </c>
      <c r="C796" s="38" t="s">
        <v>1293</v>
      </c>
      <c r="D796" s="11"/>
      <c r="E796" s="61"/>
      <c r="F796" s="20"/>
      <c r="G796" s="23"/>
      <c r="H796" s="65"/>
      <c r="I796" s="70"/>
      <c r="J796" s="79"/>
      <c r="K796" s="70"/>
      <c r="L796" s="20"/>
      <c r="M796" s="20"/>
      <c r="N796" s="12">
        <v>39739</v>
      </c>
      <c r="O796" s="102"/>
      <c r="P796" s="102"/>
      <c r="Q796" s="110"/>
      <c r="R796" s="81"/>
    </row>
    <row r="797" spans="1:18" ht="15" thickBot="1" x14ac:dyDescent="0.35">
      <c r="A797" t="e">
        <f>LOOKUP(B797,Blad1!A:A,Blad1!D:D)</f>
        <v>#N/A</v>
      </c>
      <c r="C797" s="22"/>
      <c r="D797" s="26" t="s">
        <v>878</v>
      </c>
      <c r="E797" s="44"/>
      <c r="F797" s="45"/>
      <c r="G797" s="27" t="s">
        <v>868</v>
      </c>
      <c r="H797" s="64" t="s">
        <v>430</v>
      </c>
      <c r="I797" s="70"/>
      <c r="J797" s="79"/>
      <c r="K797" s="70"/>
      <c r="L797" s="136" t="s">
        <v>451</v>
      </c>
      <c r="M797" s="137"/>
      <c r="N797" s="52"/>
      <c r="O797" s="102"/>
      <c r="P797" s="14" t="s">
        <v>450</v>
      </c>
      <c r="Q797" s="106" t="s">
        <v>450</v>
      </c>
      <c r="R797" s="81"/>
    </row>
    <row r="798" spans="1:18" ht="15.6" thickBot="1" x14ac:dyDescent="0.35">
      <c r="A798" t="str">
        <f>LOOKUP(B798,Blad1!A:A,Blad1!D:D)</f>
        <v>3849 / 3858 - C'est la Belgique : Musique - Timbres du bloc BL163: (valeurs en €)</v>
      </c>
      <c r="B798">
        <f>B796+1</f>
        <v>395</v>
      </c>
      <c r="C798" s="38" t="s">
        <v>1294</v>
      </c>
      <c r="D798" s="11"/>
      <c r="E798" s="61"/>
      <c r="F798" s="20"/>
      <c r="G798" s="23"/>
      <c r="H798" s="65"/>
      <c r="I798" s="74" t="str">
        <f>IF(J798="◄","◄",IF(J798="ok","►",""))</f>
        <v>◄</v>
      </c>
      <c r="J798" s="75" t="str">
        <f>IF(J799&gt;0,"OK","◄")</f>
        <v>◄</v>
      </c>
      <c r="K798" s="76" t="str">
        <f>IF(AND(L798="◄",M798="►"),"◄?►",IF(L798="◄","◄",IF(M798="►","►","")))</f>
        <v>◄</v>
      </c>
      <c r="L798" s="42" t="str">
        <f>IF(L799&gt;0,"","◄")</f>
        <v>◄</v>
      </c>
      <c r="M798" s="43" t="str">
        <f>IF(M799,"►","")</f>
        <v/>
      </c>
      <c r="N798" s="12">
        <v>39762</v>
      </c>
      <c r="O798" s="100"/>
      <c r="P798" s="8" t="str">
        <f>IF(P799&gt;0,"◄","")</f>
        <v>◄</v>
      </c>
      <c r="Q798" s="101" t="str">
        <f>IF(AND(L799="",M799&gt;0),"?",IF(SUM(Q799:Q800)&gt;0,"►",""))</f>
        <v/>
      </c>
      <c r="R798" s="81"/>
    </row>
    <row r="799" spans="1:18" x14ac:dyDescent="0.3">
      <c r="A799" t="e">
        <f>LOOKUP(B799,Blad1!A:A,Blad1!D:D)</f>
        <v>#N/A</v>
      </c>
      <c r="C799" s="22"/>
      <c r="D799" s="26" t="s">
        <v>879</v>
      </c>
      <c r="E799" s="44"/>
      <c r="F799" s="45"/>
      <c r="G799" s="27" t="s">
        <v>880</v>
      </c>
      <c r="H799" s="64" t="s">
        <v>430</v>
      </c>
      <c r="I799" s="77" t="str">
        <f>IF(J799&gt;0,"ok","◄")</f>
        <v>◄</v>
      </c>
      <c r="J799" s="78"/>
      <c r="K799" s="77" t="str">
        <f>IF(AND(L799="",M799&gt;0),"?",IF(L799="","◄",IF(M799&gt;=1,"►","")))</f>
        <v>◄</v>
      </c>
      <c r="L799" s="33"/>
      <c r="M799" s="34"/>
      <c r="N799" s="2"/>
      <c r="O799" s="102"/>
      <c r="P799" s="10">
        <v>1</v>
      </c>
      <c r="Q799" s="103" t="s">
        <v>318</v>
      </c>
      <c r="R799" s="81"/>
    </row>
    <row r="800" spans="1:18" ht="15" x14ac:dyDescent="0.3">
      <c r="A800" t="str">
        <f>LOOKUP(B800,Blad1!A:A,Blad1!D:D)</f>
        <v>3859 - Droits de l'homme - Timbre de V10-3859: (valeur en €)</v>
      </c>
      <c r="B800">
        <f>B798+1</f>
        <v>396</v>
      </c>
      <c r="C800" s="38" t="s">
        <v>1295</v>
      </c>
      <c r="D800" s="11"/>
      <c r="E800" s="61"/>
      <c r="F800" s="20"/>
      <c r="G800" s="23"/>
      <c r="H800" s="65"/>
      <c r="I800" s="70"/>
      <c r="J800" s="89" t="str">
        <f>RIGHT(G799,13)</f>
        <v xml:space="preserve">N°. 5 / 2008 </v>
      </c>
      <c r="K800" s="70"/>
      <c r="L800" s="20"/>
      <c r="M800" s="20"/>
      <c r="N800" s="12">
        <v>39762</v>
      </c>
      <c r="O800" s="102"/>
      <c r="P800" s="102"/>
      <c r="Q800" s="110"/>
      <c r="R800" s="81"/>
    </row>
    <row r="801" spans="1:18" ht="15" thickBot="1" x14ac:dyDescent="0.35">
      <c r="A801" t="e">
        <f>LOOKUP(B801,Blad1!A:A,Blad1!D:D)</f>
        <v>#N/A</v>
      </c>
      <c r="C801" s="22"/>
      <c r="D801" s="26" t="s">
        <v>881</v>
      </c>
      <c r="E801" s="44"/>
      <c r="F801" s="45"/>
      <c r="G801" s="27" t="s">
        <v>880</v>
      </c>
      <c r="H801" s="64" t="s">
        <v>430</v>
      </c>
      <c r="I801" s="70"/>
      <c r="J801" s="79"/>
      <c r="K801" s="70"/>
      <c r="L801" s="136" t="s">
        <v>451</v>
      </c>
      <c r="M801" s="137"/>
      <c r="N801" s="52"/>
      <c r="O801" s="102"/>
      <c r="P801" s="14" t="s">
        <v>450</v>
      </c>
      <c r="Q801" s="106" t="s">
        <v>450</v>
      </c>
      <c r="R801" s="81"/>
    </row>
    <row r="802" spans="1:18" ht="15" x14ac:dyDescent="0.3">
      <c r="A802" t="str">
        <f>LOOKUP(B802,Blad1!A:A,Blad1!D:D)</f>
        <v>3860 / 3864 - Noël et Nouvel An - Timbres du bloc BL164: (①: v=0,54 € )</v>
      </c>
      <c r="B802">
        <f>B800+1</f>
        <v>397</v>
      </c>
      <c r="C802" s="38" t="s">
        <v>1296</v>
      </c>
      <c r="D802" s="11"/>
      <c r="E802" s="61"/>
      <c r="F802" s="20"/>
      <c r="G802" s="23"/>
      <c r="H802" s="65"/>
      <c r="I802" s="70"/>
      <c r="J802" s="79"/>
      <c r="K802" s="70"/>
      <c r="L802" s="20"/>
      <c r="M802" s="20"/>
      <c r="N802" s="12">
        <v>39762</v>
      </c>
      <c r="O802" s="102"/>
      <c r="P802" s="102"/>
      <c r="Q802" s="110"/>
      <c r="R802" s="81"/>
    </row>
    <row r="803" spans="1:18" ht="15" thickBot="1" x14ac:dyDescent="0.35">
      <c r="A803" t="e">
        <f>LOOKUP(B803,Blad1!A:A,Blad1!D:D)</f>
        <v>#N/A</v>
      </c>
      <c r="C803" s="22"/>
      <c r="D803" s="26" t="s">
        <v>882</v>
      </c>
      <c r="E803" s="44"/>
      <c r="F803" s="45"/>
      <c r="G803" s="27" t="s">
        <v>880</v>
      </c>
      <c r="H803" s="64" t="s">
        <v>430</v>
      </c>
      <c r="I803" s="70"/>
      <c r="J803" s="79"/>
      <c r="K803" s="70"/>
      <c r="L803" s="136" t="s">
        <v>451</v>
      </c>
      <c r="M803" s="137"/>
      <c r="N803" s="52"/>
      <c r="O803" s="102"/>
      <c r="P803" s="14" t="s">
        <v>450</v>
      </c>
      <c r="Q803" s="106" t="s">
        <v>450</v>
      </c>
      <c r="R803" s="81"/>
    </row>
    <row r="804" spans="1:18" ht="28.2" customHeight="1" x14ac:dyDescent="0.3">
      <c r="A804" t="str">
        <f>LOOKUP(B804,Blad1!A:A,Blad1!D:D)</f>
        <v>3865 / 3866c - Noël et Nouvel An - Carnets B97 + B98 - (3765: ①: v=0,54€ ; 3866: pas d'empreinte de valeur)</v>
      </c>
      <c r="B804">
        <f>B802+1</f>
        <v>398</v>
      </c>
      <c r="C804" s="138" t="s">
        <v>1297</v>
      </c>
      <c r="D804" s="139"/>
      <c r="E804" s="139"/>
      <c r="F804" s="139"/>
      <c r="G804" s="139"/>
      <c r="H804" s="57"/>
      <c r="I804" s="70"/>
      <c r="J804" s="79"/>
      <c r="K804" s="70"/>
      <c r="L804" s="111"/>
      <c r="M804" s="20"/>
      <c r="N804" s="12">
        <v>39762</v>
      </c>
      <c r="O804" s="102"/>
      <c r="P804" s="102"/>
      <c r="Q804" s="110"/>
      <c r="R804" s="81"/>
    </row>
    <row r="805" spans="1:18" ht="15" thickBot="1" x14ac:dyDescent="0.35">
      <c r="A805" t="e">
        <f>LOOKUP(B805,Blad1!A:A,Blad1!D:D)</f>
        <v>#N/A</v>
      </c>
      <c r="C805" s="22"/>
      <c r="D805" s="26" t="s">
        <v>883</v>
      </c>
      <c r="E805" s="44"/>
      <c r="F805" s="45"/>
      <c r="G805" s="27" t="s">
        <v>884</v>
      </c>
      <c r="H805" s="64" t="s">
        <v>430</v>
      </c>
      <c r="I805" s="70"/>
      <c r="J805" s="79"/>
      <c r="K805" s="70"/>
      <c r="L805" s="136" t="s">
        <v>451</v>
      </c>
      <c r="M805" s="137"/>
      <c r="N805" s="52"/>
      <c r="O805" s="102"/>
      <c r="P805" s="14" t="s">
        <v>450</v>
      </c>
      <c r="Q805" s="106" t="s">
        <v>450</v>
      </c>
      <c r="R805" s="81"/>
    </row>
    <row r="806" spans="1:18" ht="15" x14ac:dyDescent="0.3">
      <c r="A806" t="str">
        <f>LOOKUP(B806,Blad1!A:A,Blad1!D:D)</f>
        <v>3867 / 3870 - Effigie royale de SM le Roi Albert II - Timbres de V10-3867►V10-3870 : (◙: valeurs différentes)</v>
      </c>
      <c r="B806">
        <f>B804+1</f>
        <v>399</v>
      </c>
      <c r="C806" s="38" t="s">
        <v>1303</v>
      </c>
      <c r="D806" s="11"/>
      <c r="E806" s="61"/>
      <c r="F806" s="20"/>
      <c r="G806" s="25"/>
      <c r="H806" s="67"/>
      <c r="I806" s="70"/>
      <c r="J806" s="79"/>
      <c r="K806" s="70"/>
      <c r="L806" s="111"/>
      <c r="M806" s="20"/>
      <c r="N806" s="12">
        <v>39815</v>
      </c>
      <c r="O806" s="102"/>
      <c r="P806" s="102"/>
      <c r="Q806" s="110"/>
      <c r="R806" s="81"/>
    </row>
    <row r="807" spans="1:18" ht="15" thickBot="1" x14ac:dyDescent="0.35">
      <c r="A807" t="e">
        <f>LOOKUP(B807,Blad1!A:A,Blad1!D:D)</f>
        <v>#N/A</v>
      </c>
      <c r="C807" s="22"/>
      <c r="D807" s="26" t="s">
        <v>885</v>
      </c>
      <c r="E807" s="44"/>
      <c r="F807" s="45"/>
      <c r="G807" s="27" t="s">
        <v>884</v>
      </c>
      <c r="H807" s="64" t="s">
        <v>430</v>
      </c>
      <c r="I807" s="70"/>
      <c r="J807" s="79"/>
      <c r="K807" s="70"/>
      <c r="L807" s="136" t="s">
        <v>451</v>
      </c>
      <c r="M807" s="137"/>
      <c r="N807" s="52"/>
      <c r="O807" s="102"/>
      <c r="P807" s="14" t="s">
        <v>450</v>
      </c>
      <c r="Q807" s="106" t="s">
        <v>450</v>
      </c>
      <c r="R807" s="81"/>
    </row>
    <row r="808" spans="1:18" ht="15" x14ac:dyDescent="0.3">
      <c r="A808" t="str">
        <f>LOOKUP(B808,Blad1!A:A,Blad1!D:D)</f>
        <v>3871 - Oiseau - Pyrargue à queue blanche - Timbre de V10-3871 : (valeur en €)</v>
      </c>
      <c r="B808">
        <f>B806+1</f>
        <v>400</v>
      </c>
      <c r="C808" s="38" t="s">
        <v>1304</v>
      </c>
      <c r="D808" s="11"/>
      <c r="E808" s="61"/>
      <c r="F808" s="20"/>
      <c r="G808" s="23"/>
      <c r="H808" s="65"/>
      <c r="I808" s="70"/>
      <c r="J808" s="79"/>
      <c r="K808" s="70"/>
      <c r="L808" s="104"/>
      <c r="M808" s="20"/>
      <c r="N808" s="12">
        <v>39815</v>
      </c>
      <c r="O808" s="102"/>
      <c r="P808" s="102"/>
      <c r="Q808" s="110"/>
      <c r="R808" s="81"/>
    </row>
    <row r="809" spans="1:18" ht="15" thickBot="1" x14ac:dyDescent="0.35">
      <c r="A809" t="e">
        <f>LOOKUP(B809,Blad1!A:A,Blad1!D:D)</f>
        <v>#N/A</v>
      </c>
      <c r="C809" s="22"/>
      <c r="D809" s="26" t="s">
        <v>886</v>
      </c>
      <c r="E809" s="44"/>
      <c r="F809" s="45"/>
      <c r="G809" s="27" t="s">
        <v>880</v>
      </c>
      <c r="H809" s="64" t="s">
        <v>430</v>
      </c>
      <c r="I809" s="70"/>
      <c r="J809" s="79"/>
      <c r="K809" s="70"/>
      <c r="L809" s="136" t="s">
        <v>451</v>
      </c>
      <c r="M809" s="137"/>
      <c r="N809" s="52"/>
      <c r="O809" s="102"/>
      <c r="P809" s="14" t="s">
        <v>450</v>
      </c>
      <c r="Q809" s="106" t="s">
        <v>450</v>
      </c>
      <c r="R809" s="81"/>
    </row>
    <row r="810" spans="1:18" ht="15" x14ac:dyDescent="0.3">
      <c r="A810" t="str">
        <f>LOOKUP(B810,Blad1!A:A,Blad1!D:D)</f>
        <v>3872 / 3872c - Fleur - "Tulipa Bakeri - Lilas Wonder" - Carnet B99 : (◙: v=0,80 €)</v>
      </c>
      <c r="B810">
        <f>B808+1</f>
        <v>401</v>
      </c>
      <c r="C810" s="38" t="s">
        <v>1305</v>
      </c>
      <c r="D810" s="11"/>
      <c r="E810" s="61"/>
      <c r="F810" s="20"/>
      <c r="G810" s="25"/>
      <c r="H810" s="67"/>
      <c r="I810" s="70"/>
      <c r="J810" s="79"/>
      <c r="K810" s="70"/>
      <c r="L810" s="111"/>
      <c r="M810" s="20"/>
      <c r="N810" s="12">
        <v>39815</v>
      </c>
      <c r="O810" s="102"/>
      <c r="P810" s="102"/>
      <c r="Q810" s="110"/>
      <c r="R810" s="81"/>
    </row>
    <row r="811" spans="1:18" ht="15" thickBot="1" x14ac:dyDescent="0.35">
      <c r="A811" t="e">
        <f>LOOKUP(B811,Blad1!A:A,Blad1!D:D)</f>
        <v>#N/A</v>
      </c>
      <c r="C811" s="22"/>
      <c r="D811" s="26" t="s">
        <v>887</v>
      </c>
      <c r="E811" s="44"/>
      <c r="F811" s="45"/>
      <c r="G811" s="27" t="s">
        <v>884</v>
      </c>
      <c r="H811" s="64" t="s">
        <v>430</v>
      </c>
      <c r="I811" s="70"/>
      <c r="J811" s="79"/>
      <c r="K811" s="70"/>
      <c r="L811" s="136" t="s">
        <v>451</v>
      </c>
      <c r="M811" s="137"/>
      <c r="N811" s="52"/>
      <c r="O811" s="102"/>
      <c r="P811" s="14" t="s">
        <v>450</v>
      </c>
      <c r="Q811" s="106" t="s">
        <v>450</v>
      </c>
      <c r="R811" s="81"/>
    </row>
    <row r="812" spans="1:18" ht="15" x14ac:dyDescent="0.3">
      <c r="A812" t="str">
        <f>LOOKUP(B812,Blad1!A:A,Blad1!D:D)</f>
        <v>3873 / 3873c - L'euro a 10 ans (autocollant) - Carnet B100 : (①: v=0,54 €)</v>
      </c>
      <c r="B812">
        <f>B810+1</f>
        <v>402</v>
      </c>
      <c r="C812" s="38" t="s">
        <v>1306</v>
      </c>
      <c r="D812" s="11"/>
      <c r="E812" s="61"/>
      <c r="F812" s="20"/>
      <c r="G812" s="25"/>
      <c r="H812" s="67"/>
      <c r="I812" s="70"/>
      <c r="J812" s="79"/>
      <c r="K812" s="70"/>
      <c r="L812" s="111"/>
      <c r="M812" s="20"/>
      <c r="N812" s="12">
        <v>39830</v>
      </c>
      <c r="O812" s="102"/>
      <c r="P812" s="102"/>
      <c r="Q812" s="110"/>
      <c r="R812" s="81"/>
    </row>
    <row r="813" spans="1:18" ht="15" thickBot="1" x14ac:dyDescent="0.35">
      <c r="A813" t="e">
        <f>LOOKUP(B813,Blad1!A:A,Blad1!D:D)</f>
        <v>#N/A</v>
      </c>
      <c r="C813" s="22"/>
      <c r="D813" s="26" t="s">
        <v>1341</v>
      </c>
      <c r="E813" s="44"/>
      <c r="F813" s="45"/>
      <c r="G813" s="27" t="s">
        <v>884</v>
      </c>
      <c r="H813" s="64" t="s">
        <v>430</v>
      </c>
      <c r="I813" s="70"/>
      <c r="J813" s="79"/>
      <c r="K813" s="70"/>
      <c r="L813" s="136" t="s">
        <v>451</v>
      </c>
      <c r="M813" s="137"/>
      <c r="N813" s="52"/>
      <c r="O813" s="102"/>
      <c r="P813" s="14" t="s">
        <v>450</v>
      </c>
      <c r="Q813" s="106" t="s">
        <v>450</v>
      </c>
      <c r="R813" s="81"/>
    </row>
    <row r="814" spans="1:18" ht="15" x14ac:dyDescent="0.3">
      <c r="A814" t="str">
        <f>LOOKUP(B814,Blad1!A:A,Blad1!D:D)</f>
        <v>3874 / 3878 - "Die Deutschsprachemie Gemeinschaft" - Timbres du bloc BL165 : (◙: v=0,80 €)</v>
      </c>
      <c r="B814">
        <f>B812+1</f>
        <v>403</v>
      </c>
      <c r="C814" s="38" t="s">
        <v>1307</v>
      </c>
      <c r="D814" s="11"/>
      <c r="E814" s="61"/>
      <c r="F814" s="20"/>
      <c r="G814" s="25"/>
      <c r="H814" s="67"/>
      <c r="I814" s="70"/>
      <c r="J814" s="79"/>
      <c r="K814" s="70"/>
      <c r="L814" s="111"/>
      <c r="M814" s="20"/>
      <c r="N814" s="12">
        <v>39830</v>
      </c>
      <c r="O814" s="102"/>
      <c r="P814" s="102"/>
      <c r="Q814" s="110"/>
      <c r="R814" s="81"/>
    </row>
    <row r="815" spans="1:18" ht="15" thickBot="1" x14ac:dyDescent="0.35">
      <c r="A815" t="e">
        <f>LOOKUP(B815,Blad1!A:A,Blad1!D:D)</f>
        <v>#N/A</v>
      </c>
      <c r="C815" s="22"/>
      <c r="D815" s="26" t="s">
        <v>1342</v>
      </c>
      <c r="E815" s="44"/>
      <c r="F815" s="45"/>
      <c r="G815" s="27" t="s">
        <v>884</v>
      </c>
      <c r="H815" s="64" t="s">
        <v>430</v>
      </c>
      <c r="I815" s="70"/>
      <c r="J815" s="79"/>
      <c r="K815" s="70"/>
      <c r="L815" s="136" t="s">
        <v>451</v>
      </c>
      <c r="M815" s="137"/>
      <c r="N815" s="52"/>
      <c r="O815" s="102"/>
      <c r="P815" s="14" t="s">
        <v>450</v>
      </c>
      <c r="Q815" s="106" t="s">
        <v>450</v>
      </c>
      <c r="R815" s="81"/>
    </row>
    <row r="816" spans="1:18" ht="15" x14ac:dyDescent="0.3">
      <c r="A816" t="str">
        <f>LOOKUP(B816,Blad1!A:A,Blad1!D:D)</f>
        <v>3879  - 200e anniversaire de la naissance de Louis Braille ( 1809-1852) - Timbre de V10-3879 : (①: v=0,59 €)</v>
      </c>
      <c r="B816">
        <f>B814+1</f>
        <v>404</v>
      </c>
      <c r="C816" s="38" t="s">
        <v>1308</v>
      </c>
      <c r="D816" s="11"/>
      <c r="E816" s="61"/>
      <c r="F816" s="20"/>
      <c r="G816" s="25"/>
      <c r="H816" s="67"/>
      <c r="I816" s="70"/>
      <c r="J816" s="79"/>
      <c r="K816" s="70"/>
      <c r="L816" s="111"/>
      <c r="M816" s="20"/>
      <c r="N816" s="12">
        <v>39834</v>
      </c>
      <c r="O816" s="102"/>
      <c r="P816" s="102"/>
      <c r="Q816" s="110"/>
      <c r="R816" s="81"/>
    </row>
    <row r="817" spans="1:18" ht="15" thickBot="1" x14ac:dyDescent="0.35">
      <c r="A817" t="e">
        <f>LOOKUP(B817,Blad1!A:A,Blad1!D:D)</f>
        <v>#N/A</v>
      </c>
      <c r="C817" s="22"/>
      <c r="D817" s="6" t="s">
        <v>1343</v>
      </c>
      <c r="E817" s="44"/>
      <c r="F817" s="45"/>
      <c r="G817" s="27" t="s">
        <v>889</v>
      </c>
      <c r="H817" s="64" t="s">
        <v>430</v>
      </c>
      <c r="I817" s="70"/>
      <c r="J817" s="79"/>
      <c r="K817" s="70"/>
      <c r="L817" s="136" t="s">
        <v>451</v>
      </c>
      <c r="M817" s="137"/>
      <c r="N817" s="52"/>
      <c r="O817" s="102"/>
      <c r="P817" s="14" t="s">
        <v>450</v>
      </c>
      <c r="Q817" s="106" t="s">
        <v>450</v>
      </c>
      <c r="R817" s="81"/>
    </row>
    <row r="818" spans="1:18" ht="15.6" thickBot="1" x14ac:dyDescent="0.35">
      <c r="A818" t="str">
        <f>LOOKUP(B818,Blad1!A:A,Blad1!D:D)</f>
        <v>3880 - Péniches sur Canaux et fleuves - Timbre de V5-3880 : (②: v=1,18 €)</v>
      </c>
      <c r="B818">
        <f>B816+1</f>
        <v>405</v>
      </c>
      <c r="C818" s="38" t="s">
        <v>1309</v>
      </c>
      <c r="D818" s="11"/>
      <c r="E818" s="61"/>
      <c r="F818" s="20"/>
      <c r="G818" s="23"/>
      <c r="H818" s="65"/>
      <c r="I818" s="74" t="str">
        <f>IF(J818="◄","◄",IF(J818="ok","►",""))</f>
        <v>◄</v>
      </c>
      <c r="J818" s="75" t="str">
        <f>IF(J819&gt;0,"OK","◄")</f>
        <v>◄</v>
      </c>
      <c r="K818" s="76" t="str">
        <f>IF(AND(L818="◄",M818="►"),"◄?►",IF(L818="◄","◄",IF(M818="►","►","")))</f>
        <v>◄</v>
      </c>
      <c r="L818" s="42" t="str">
        <f>IF(L819&gt;0,"","◄")</f>
        <v>◄</v>
      </c>
      <c r="M818" s="43" t="str">
        <f>IF(M819,"►","")</f>
        <v/>
      </c>
      <c r="N818" s="12">
        <v>39866</v>
      </c>
      <c r="O818" s="100"/>
      <c r="P818" s="8" t="str">
        <f>IF(P819&gt;0,"◄","")</f>
        <v>◄</v>
      </c>
      <c r="Q818" s="101" t="str">
        <f>IF(AND(L819="",M819&gt;0),"?",IF(SUM(Q819:Q820)&gt;0,"►",""))</f>
        <v/>
      </c>
      <c r="R818" s="81"/>
    </row>
    <row r="819" spans="1:18" x14ac:dyDescent="0.3">
      <c r="A819" t="e">
        <f>LOOKUP(B819,Blad1!A:A,Blad1!D:D)</f>
        <v>#N/A</v>
      </c>
      <c r="C819" s="22"/>
      <c r="D819" s="26" t="s">
        <v>888</v>
      </c>
      <c r="E819" s="44"/>
      <c r="F819" s="45"/>
      <c r="G819" s="27" t="s">
        <v>889</v>
      </c>
      <c r="H819" s="64" t="s">
        <v>430</v>
      </c>
      <c r="I819" s="77" t="str">
        <f>IF(J819&gt;0,"ok","◄")</f>
        <v>◄</v>
      </c>
      <c r="J819" s="78"/>
      <c r="K819" s="77" t="str">
        <f>IF(AND(L819="",M819&gt;0),"?",IF(L819="","◄",IF(M819&gt;=1,"►","")))</f>
        <v>◄</v>
      </c>
      <c r="L819" s="33"/>
      <c r="M819" s="34"/>
      <c r="N819" s="2"/>
      <c r="O819" s="102"/>
      <c r="P819" s="10">
        <f>IF(L819&gt;0,"",IF(I819="zie voorgaande rij","voir▲",IF(I819="zie volgende rijen","zie▼",1)))</f>
        <v>1</v>
      </c>
      <c r="Q819" s="103" t="str">
        <f>IF(M819&gt;0,M819,IF(I819="zie voorgaande rij","voir▲",IF(I819="zie volgende rijen","zie▼","")))</f>
        <v/>
      </c>
      <c r="R819" s="81"/>
    </row>
    <row r="820" spans="1:18" ht="15" x14ac:dyDescent="0.3">
      <c r="A820" t="str">
        <f>LOOKUP(B820,Blad1!A:A,Blad1!D:D)</f>
        <v>3881 - La Croix Rouge - Timbre de V10-3881 : (①: v=0,59€ + 0,25€ de surcharge)</v>
      </c>
      <c r="B820">
        <f>B818+1</f>
        <v>406</v>
      </c>
      <c r="C820" s="38" t="s">
        <v>1310</v>
      </c>
      <c r="D820" s="11"/>
      <c r="E820" s="61"/>
      <c r="F820" s="20"/>
      <c r="G820" s="23"/>
      <c r="H820" s="65"/>
      <c r="I820" s="70"/>
      <c r="J820" s="89" t="str">
        <f>RIGHT(G819,13)</f>
        <v xml:space="preserve">N°. 1 / 2009 </v>
      </c>
      <c r="K820" s="70"/>
      <c r="L820" s="20"/>
      <c r="M820" s="20"/>
      <c r="N820" s="12">
        <v>39865</v>
      </c>
      <c r="O820" s="102"/>
      <c r="P820" s="102"/>
      <c r="Q820" s="110"/>
      <c r="R820" s="81"/>
    </row>
    <row r="821" spans="1:18" ht="15" thickBot="1" x14ac:dyDescent="0.35">
      <c r="A821" t="e">
        <f>LOOKUP(B821,Blad1!A:A,Blad1!D:D)</f>
        <v>#N/A</v>
      </c>
      <c r="C821" s="22"/>
      <c r="D821" s="26" t="s">
        <v>890</v>
      </c>
      <c r="E821" s="44"/>
      <c r="F821" s="45"/>
      <c r="G821" s="27" t="s">
        <v>889</v>
      </c>
      <c r="H821" s="64" t="s">
        <v>430</v>
      </c>
      <c r="I821" s="70"/>
      <c r="J821" s="79"/>
      <c r="K821" s="70"/>
      <c r="L821" s="136" t="s">
        <v>451</v>
      </c>
      <c r="M821" s="137"/>
      <c r="N821" s="52"/>
      <c r="O821" s="102"/>
      <c r="P821" s="14" t="s">
        <v>450</v>
      </c>
      <c r="Q821" s="106" t="s">
        <v>450</v>
      </c>
      <c r="R821" s="81"/>
    </row>
    <row r="822" spans="1:18" ht="15" x14ac:dyDescent="0.3">
      <c r="A822" t="str">
        <f>LOOKUP(B822,Blad1!A:A,Blad1!D:D)</f>
        <v>3882 / 3883 - Femmes belges en action - Timbres de F3882/83 : (①: v=0,59 €)</v>
      </c>
      <c r="B822">
        <f>B820+1</f>
        <v>407</v>
      </c>
      <c r="C822" s="38" t="s">
        <v>1311</v>
      </c>
      <c r="D822" s="11"/>
      <c r="E822" s="61"/>
      <c r="F822" s="20"/>
      <c r="G822" s="23"/>
      <c r="H822" s="65"/>
      <c r="I822" s="70"/>
      <c r="J822" s="79"/>
      <c r="K822" s="70"/>
      <c r="L822" s="20"/>
      <c r="M822" s="20"/>
      <c r="N822" s="12">
        <v>39853</v>
      </c>
      <c r="O822" s="102"/>
      <c r="P822" s="102"/>
      <c r="Q822" s="110"/>
      <c r="R822" s="81"/>
    </row>
    <row r="823" spans="1:18" ht="15" thickBot="1" x14ac:dyDescent="0.35">
      <c r="A823" t="e">
        <f>LOOKUP(B823,Blad1!A:A,Blad1!D:D)</f>
        <v>#N/A</v>
      </c>
      <c r="C823" s="22"/>
      <c r="D823" s="26" t="s">
        <v>891</v>
      </c>
      <c r="E823" s="44"/>
      <c r="F823" s="45"/>
      <c r="G823" s="27" t="s">
        <v>889</v>
      </c>
      <c r="H823" s="64" t="s">
        <v>430</v>
      </c>
      <c r="I823" s="70"/>
      <c r="J823" s="79"/>
      <c r="K823" s="70"/>
      <c r="L823" s="136" t="s">
        <v>451</v>
      </c>
      <c r="M823" s="137"/>
      <c r="N823" s="52"/>
      <c r="O823" s="102"/>
      <c r="P823" s="14" t="s">
        <v>450</v>
      </c>
      <c r="Q823" s="106" t="s">
        <v>450</v>
      </c>
      <c r="R823" s="81"/>
    </row>
    <row r="824" spans="1:18" ht="15" x14ac:dyDescent="0.3">
      <c r="A824" t="str">
        <f>LOOKUP(B824,Blad1!A:A,Blad1!D:D)</f>
        <v>3884 / 3885 - Protection Pôle Nord et Sud - Timbres du bloc BL166 : (◙:  v=1,05 €) + bloc BL166</v>
      </c>
      <c r="B824">
        <f>B822+1</f>
        <v>408</v>
      </c>
      <c r="C824" s="38" t="s">
        <v>1312</v>
      </c>
      <c r="D824" s="11"/>
      <c r="E824" s="61"/>
      <c r="F824" s="20"/>
      <c r="G824" s="25"/>
      <c r="H824" s="67"/>
      <c r="I824" s="70"/>
      <c r="J824" s="79"/>
      <c r="K824" s="70"/>
      <c r="L824" s="111"/>
      <c r="M824" s="20"/>
      <c r="N824" s="12">
        <v>39879</v>
      </c>
      <c r="O824" s="102"/>
      <c r="P824" s="102"/>
      <c r="Q824" s="110"/>
      <c r="R824" s="81"/>
    </row>
    <row r="825" spans="1:18" ht="15" thickBot="1" x14ac:dyDescent="0.35">
      <c r="A825" t="e">
        <f>LOOKUP(B825,Blad1!A:A,Blad1!D:D)</f>
        <v>#N/A</v>
      </c>
      <c r="C825" s="22"/>
      <c r="D825" s="26" t="s">
        <v>892</v>
      </c>
      <c r="E825" s="44"/>
      <c r="F825" s="45"/>
      <c r="G825" s="27" t="s">
        <v>893</v>
      </c>
      <c r="H825" s="64" t="s">
        <v>430</v>
      </c>
      <c r="I825" s="70"/>
      <c r="J825" s="79"/>
      <c r="K825" s="70"/>
      <c r="L825" s="136" t="s">
        <v>451</v>
      </c>
      <c r="M825" s="137"/>
      <c r="N825" s="52"/>
      <c r="O825" s="102"/>
      <c r="P825" s="14" t="s">
        <v>450</v>
      </c>
      <c r="Q825" s="106" t="s">
        <v>450</v>
      </c>
      <c r="R825" s="81"/>
    </row>
    <row r="826" spans="1:18" ht="15" x14ac:dyDescent="0.3">
      <c r="A826" t="str">
        <f>LOOKUP(B826,Blad1!A:A,Blad1!D:D)</f>
        <v>3886 - Fête du Timbre - Timbre de V10-3886 : (①: v=0,59 €)</v>
      </c>
      <c r="B826">
        <f>B824+1</f>
        <v>409</v>
      </c>
      <c r="C826" s="38" t="s">
        <v>1313</v>
      </c>
      <c r="D826" s="11"/>
      <c r="E826" s="61"/>
      <c r="F826" s="20"/>
      <c r="G826" s="23"/>
      <c r="H826" s="65"/>
      <c r="I826" s="70"/>
      <c r="J826" s="79"/>
      <c r="K826" s="70"/>
      <c r="L826" s="20"/>
      <c r="M826" s="20"/>
      <c r="N826" s="12">
        <v>39879</v>
      </c>
      <c r="O826" s="102"/>
      <c r="P826" s="102"/>
      <c r="Q826" s="110"/>
      <c r="R826" s="81"/>
    </row>
    <row r="827" spans="1:18" ht="15" thickBot="1" x14ac:dyDescent="0.35">
      <c r="A827" t="e">
        <f>LOOKUP(B827,Blad1!A:A,Blad1!D:D)</f>
        <v>#N/A</v>
      </c>
      <c r="C827" s="22"/>
      <c r="D827" s="26" t="s">
        <v>894</v>
      </c>
      <c r="E827" s="44"/>
      <c r="F827" s="45"/>
      <c r="G827" s="27" t="s">
        <v>893</v>
      </c>
      <c r="H827" s="64" t="s">
        <v>430</v>
      </c>
      <c r="I827" s="70"/>
      <c r="J827" s="79"/>
      <c r="K827" s="70"/>
      <c r="L827" s="136" t="s">
        <v>451</v>
      </c>
      <c r="M827" s="137"/>
      <c r="N827" s="52"/>
      <c r="O827" s="102"/>
      <c r="P827" s="14" t="s">
        <v>450</v>
      </c>
      <c r="Q827" s="106" t="s">
        <v>450</v>
      </c>
      <c r="R827" s="81"/>
    </row>
    <row r="828" spans="1:18" ht="15.6" thickBot="1" x14ac:dyDescent="0.35">
      <c r="A828" t="str">
        <f>LOOKUP(B828,Blad1!A:A,Blad1!D:D)</f>
        <v>3887 - EUROPE - Sous le ciel européen - Timbres du bloc BL167 : (◙: v=0,90 €)</v>
      </c>
      <c r="B828">
        <f>B826+1</f>
        <v>410</v>
      </c>
      <c r="C828" s="38" t="s">
        <v>1314</v>
      </c>
      <c r="D828" s="11"/>
      <c r="E828" s="61"/>
      <c r="F828" s="20"/>
      <c r="G828" s="25"/>
      <c r="H828" s="67"/>
      <c r="I828" s="74" t="str">
        <f>IF(J828="◄","◄",IF(J828="ok","►",""))</f>
        <v>◄</v>
      </c>
      <c r="J828" s="75" t="str">
        <f>IF(J829&gt;0,"OK","◄")</f>
        <v>◄</v>
      </c>
      <c r="K828" s="76" t="str">
        <f>IF(AND(L828="◄",M828="►"),"◄?►",IF(L828="◄","◄",IF(M828="►","►","")))</f>
        <v>◄</v>
      </c>
      <c r="L828" s="42" t="str">
        <f>IF(L829&gt;0,"","◄")</f>
        <v>◄</v>
      </c>
      <c r="M828" s="43" t="str">
        <f>IF(M829,"►","")</f>
        <v/>
      </c>
      <c r="N828" s="12">
        <v>39907</v>
      </c>
      <c r="O828" s="100"/>
      <c r="P828" s="8" t="str">
        <f>IF(P829&gt;0,"◄","")</f>
        <v>◄</v>
      </c>
      <c r="Q828" s="101" t="str">
        <f>IF(AND(L829="",M829&gt;0),"?",IF(SUM(Q829:Q834)&gt;0,"►",""))</f>
        <v/>
      </c>
      <c r="R828" s="81"/>
    </row>
    <row r="829" spans="1:18" x14ac:dyDescent="0.3">
      <c r="A829" t="e">
        <f>LOOKUP(B829,Blad1!A:A,Blad1!D:D)</f>
        <v>#N/A</v>
      </c>
      <c r="C829" s="22"/>
      <c r="D829" s="26" t="s">
        <v>895</v>
      </c>
      <c r="E829" s="44"/>
      <c r="F829" s="45"/>
      <c r="G829" s="27" t="s">
        <v>896</v>
      </c>
      <c r="H829" s="64" t="s">
        <v>430</v>
      </c>
      <c r="I829" s="77" t="str">
        <f>IF(J829&gt;0,"ok","◄")</f>
        <v>◄</v>
      </c>
      <c r="J829" s="78"/>
      <c r="K829" s="77" t="str">
        <f>IF(AND(L829="",M829&gt;0),"?",IF(L829="","◄",IF(M829&gt;=1,"►","")))</f>
        <v>◄</v>
      </c>
      <c r="L829" s="33"/>
      <c r="M829" s="34"/>
      <c r="N829" s="2"/>
      <c r="O829" s="102"/>
      <c r="P829" s="10">
        <f>IF(L829&gt;0,"",IF(I829="zie voorgaande rij","voir▲",IF(I829="zie volgende rijen","zie▼",1)))</f>
        <v>1</v>
      </c>
      <c r="Q829" s="103" t="str">
        <f>IF(M829&gt;0,M829,IF(I829="zie voorgaande rij","voir▲",IF(I829="zie volgende rijen","zie▼","")))</f>
        <v/>
      </c>
      <c r="R829" s="81"/>
    </row>
    <row r="830" spans="1:18" ht="15" x14ac:dyDescent="0.3">
      <c r="A830" t="str">
        <f>LOOKUP(B830,Blad1!A:A,Blad1!D:D)</f>
        <v>3888 / 3892a - Bob et Bobette (autocollant) - Carnet B101 : (①: v=0,59 €)</v>
      </c>
      <c r="B830">
        <f>B828+1</f>
        <v>411</v>
      </c>
      <c r="C830" s="38" t="s">
        <v>1315</v>
      </c>
      <c r="D830" s="11"/>
      <c r="E830" s="61"/>
      <c r="F830" s="20"/>
      <c r="G830" s="25"/>
      <c r="H830" s="67"/>
      <c r="I830" s="70"/>
      <c r="J830" s="89" t="str">
        <f>RIGHT(G829,13)</f>
        <v xml:space="preserve">N°. 2 / 2009 </v>
      </c>
      <c r="K830" s="70"/>
      <c r="L830" s="111"/>
      <c r="M830" s="20"/>
      <c r="N830" s="12">
        <v>39907</v>
      </c>
      <c r="O830" s="102"/>
      <c r="P830" s="102"/>
      <c r="Q830" s="110"/>
      <c r="R830" s="81"/>
    </row>
    <row r="831" spans="1:18" ht="15" thickBot="1" x14ac:dyDescent="0.35">
      <c r="A831" t="e">
        <f>LOOKUP(B831,Blad1!A:A,Blad1!D:D)</f>
        <v>#N/A</v>
      </c>
      <c r="C831" s="22"/>
      <c r="D831" s="26" t="s">
        <v>1344</v>
      </c>
      <c r="E831" s="44"/>
      <c r="F831" s="45"/>
      <c r="G831" s="27" t="s">
        <v>896</v>
      </c>
      <c r="H831" s="64" t="s">
        <v>430</v>
      </c>
      <c r="I831" s="70"/>
      <c r="J831" s="79"/>
      <c r="K831" s="70"/>
      <c r="L831" s="136" t="s">
        <v>451</v>
      </c>
      <c r="M831" s="137"/>
      <c r="N831" s="52"/>
      <c r="O831" s="102"/>
      <c r="P831" s="14" t="s">
        <v>450</v>
      </c>
      <c r="Q831" s="106" t="s">
        <v>450</v>
      </c>
      <c r="R831" s="81"/>
    </row>
    <row r="832" spans="1:18" ht="15" x14ac:dyDescent="0.3">
      <c r="A832" t="str">
        <f>LOOKUP(B832,Blad1!A:A,Blad1!D:D)</f>
        <v>3893 / 3897 - Patrimoine mondial belge - Timbres du bloc BL168 : (◙: v=€1,05)</v>
      </c>
      <c r="B832">
        <f>B830+1</f>
        <v>412</v>
      </c>
      <c r="C832" s="38" t="s">
        <v>1316</v>
      </c>
      <c r="D832" s="11"/>
      <c r="E832" s="61"/>
      <c r="F832" s="20"/>
      <c r="G832" s="25"/>
      <c r="H832" s="67"/>
      <c r="I832" s="70"/>
      <c r="J832" s="79"/>
      <c r="K832" s="70"/>
      <c r="L832" s="111"/>
      <c r="M832" s="20"/>
      <c r="N832" s="12">
        <v>39907</v>
      </c>
      <c r="O832" s="102"/>
      <c r="P832" s="102"/>
      <c r="Q832" s="110"/>
      <c r="R832" s="81"/>
    </row>
    <row r="833" spans="1:18" ht="15" thickBot="1" x14ac:dyDescent="0.35">
      <c r="A833" t="e">
        <f>LOOKUP(B833,Blad1!A:A,Blad1!D:D)</f>
        <v>#N/A</v>
      </c>
      <c r="C833" s="22"/>
      <c r="D833" s="26" t="s">
        <v>899</v>
      </c>
      <c r="E833" s="44"/>
      <c r="F833" s="45"/>
      <c r="G833" s="27" t="s">
        <v>896</v>
      </c>
      <c r="H833" s="64" t="s">
        <v>430</v>
      </c>
      <c r="I833" s="70"/>
      <c r="J833" s="79"/>
      <c r="K833" s="70"/>
      <c r="L833" s="136" t="s">
        <v>451</v>
      </c>
      <c r="M833" s="137"/>
      <c r="N833" s="52"/>
      <c r="O833" s="102"/>
      <c r="P833" s="14" t="s">
        <v>450</v>
      </c>
      <c r="Q833" s="106" t="s">
        <v>450</v>
      </c>
      <c r="R833" s="81"/>
    </row>
    <row r="834" spans="1:18" ht="15.6" x14ac:dyDescent="0.3">
      <c r="A834" t="str">
        <f>LOOKUP(B834,Blad1!A:A,Blad1!D:D)</f>
        <v>3898 - Oiseau - Bécasse des bois : (valeur en €)</v>
      </c>
      <c r="B834">
        <f>B832+1</f>
        <v>413</v>
      </c>
      <c r="C834" s="38" t="s">
        <v>1317</v>
      </c>
      <c r="D834" s="11"/>
      <c r="E834" s="62"/>
      <c r="F834" s="20"/>
      <c r="G834" s="23"/>
      <c r="H834" s="65"/>
      <c r="I834" s="70"/>
      <c r="J834" s="79"/>
      <c r="K834" s="70"/>
      <c r="L834" s="111"/>
      <c r="M834" s="20"/>
      <c r="N834" s="12">
        <v>39907</v>
      </c>
      <c r="O834" s="100"/>
      <c r="P834" s="111"/>
      <c r="Q834" s="113"/>
      <c r="R834" s="81"/>
    </row>
    <row r="835" spans="1:18" ht="15" thickBot="1" x14ac:dyDescent="0.35">
      <c r="A835" t="e">
        <f>LOOKUP(B835,Blad1!A:A,Blad1!D:D)</f>
        <v>#N/A</v>
      </c>
      <c r="C835" s="22"/>
      <c r="D835" s="26" t="s">
        <v>897</v>
      </c>
      <c r="E835" s="44"/>
      <c r="F835" s="45"/>
      <c r="G835" s="27" t="s">
        <v>898</v>
      </c>
      <c r="H835" s="64" t="s">
        <v>430</v>
      </c>
      <c r="I835" s="70"/>
      <c r="J835" s="79"/>
      <c r="K835" s="70"/>
      <c r="L835" s="136" t="s">
        <v>451</v>
      </c>
      <c r="M835" s="137"/>
      <c r="N835" s="52"/>
      <c r="O835" s="102"/>
      <c r="P835" s="14" t="s">
        <v>450</v>
      </c>
      <c r="Q835" s="106" t="s">
        <v>450</v>
      </c>
      <c r="R835" s="81"/>
    </row>
    <row r="836" spans="1:18" ht="15" x14ac:dyDescent="0.3">
      <c r="A836" t="str">
        <f>LOOKUP(B836,Blad1!A:A,Blad1!D:D)</f>
        <v>3899 / 3903t - Masters of Music - Timbres du carnet B102 : (◙: v=0,90 €)</v>
      </c>
      <c r="B836">
        <f>B834+1</f>
        <v>414</v>
      </c>
      <c r="C836" s="38" t="s">
        <v>1318</v>
      </c>
      <c r="D836" s="11"/>
      <c r="E836" s="61"/>
      <c r="F836" s="20"/>
      <c r="G836" s="25"/>
      <c r="H836" s="67"/>
      <c r="I836" s="70"/>
      <c r="J836" s="79"/>
      <c r="K836" s="70"/>
      <c r="L836" s="111"/>
      <c r="M836" s="20"/>
      <c r="N836" s="12">
        <v>39942</v>
      </c>
      <c r="O836" s="102"/>
      <c r="P836" s="102"/>
      <c r="Q836" s="110"/>
      <c r="R836" s="81"/>
    </row>
    <row r="837" spans="1:18" ht="15" thickBot="1" x14ac:dyDescent="0.35">
      <c r="A837" t="e">
        <f>LOOKUP(B837,Blad1!A:A,Blad1!D:D)</f>
        <v>#N/A</v>
      </c>
      <c r="C837" s="22"/>
      <c r="D837" s="26" t="s">
        <v>899</v>
      </c>
      <c r="E837" s="44"/>
      <c r="F837" s="45"/>
      <c r="G837" s="27" t="s">
        <v>900</v>
      </c>
      <c r="H837" s="64" t="s">
        <v>430</v>
      </c>
      <c r="I837" s="70"/>
      <c r="J837" s="79"/>
      <c r="K837" s="70"/>
      <c r="L837" s="136" t="s">
        <v>451</v>
      </c>
      <c r="M837" s="137"/>
      <c r="N837" s="52"/>
      <c r="O837" s="102"/>
      <c r="P837" s="14" t="s">
        <v>450</v>
      </c>
      <c r="Q837" s="106" t="s">
        <v>450</v>
      </c>
      <c r="R837" s="81"/>
    </row>
    <row r="838" spans="1:18" ht="15" x14ac:dyDescent="0.3">
      <c r="A838" t="str">
        <f>LOOKUP(B838,Blad1!A:A,Blad1!D:D)</f>
        <v>3904 / 3908 - Antverpia 2010 - Timbres du bloc B169 : (①: v=0,59 €)</v>
      </c>
      <c r="B838">
        <f>B836+1</f>
        <v>415</v>
      </c>
      <c r="C838" s="38" t="s">
        <v>1319</v>
      </c>
      <c r="D838" s="11"/>
      <c r="E838" s="61"/>
      <c r="F838" s="20"/>
      <c r="G838" s="25"/>
      <c r="H838" s="67"/>
      <c r="I838" s="70"/>
      <c r="J838" s="79"/>
      <c r="K838" s="70"/>
      <c r="L838" s="111"/>
      <c r="M838" s="20"/>
      <c r="N838" s="12">
        <v>39942</v>
      </c>
      <c r="O838" s="102"/>
      <c r="P838" s="102"/>
      <c r="Q838" s="110"/>
      <c r="R838" s="81"/>
    </row>
    <row r="839" spans="1:18" ht="15" thickBot="1" x14ac:dyDescent="0.35">
      <c r="A839" t="e">
        <f>LOOKUP(B839,Blad1!A:A,Blad1!D:D)</f>
        <v>#N/A</v>
      </c>
      <c r="C839" s="22"/>
      <c r="D839" s="26" t="s">
        <v>901</v>
      </c>
      <c r="E839" s="44"/>
      <c r="F839" s="45"/>
      <c r="G839" s="27" t="s">
        <v>900</v>
      </c>
      <c r="H839" s="64" t="s">
        <v>430</v>
      </c>
      <c r="I839" s="70"/>
      <c r="J839" s="79"/>
      <c r="K839" s="70"/>
      <c r="L839" s="136" t="s">
        <v>451</v>
      </c>
      <c r="M839" s="137"/>
      <c r="N839" s="52"/>
      <c r="O839" s="102"/>
      <c r="P839" s="14" t="s">
        <v>450</v>
      </c>
      <c r="Q839" s="106" t="s">
        <v>450</v>
      </c>
      <c r="R839" s="81"/>
    </row>
    <row r="840" spans="1:18" ht="15" x14ac:dyDescent="0.3">
      <c r="A840" t="str">
        <f>LOOKUP(B840,Blad1!A:A,Blad1!D:D)</f>
        <v>3909 / 3910a - Timbres d'été (autocollants) - Carnet B103 : (①: v=0,59 €)</v>
      </c>
      <c r="B840">
        <f>B838+1</f>
        <v>416</v>
      </c>
      <c r="C840" s="38" t="s">
        <v>1320</v>
      </c>
      <c r="D840" s="11"/>
      <c r="E840" s="61"/>
      <c r="F840" s="20"/>
      <c r="G840" s="25"/>
      <c r="H840" s="67"/>
      <c r="I840" s="70"/>
      <c r="J840" s="79"/>
      <c r="K840" s="70"/>
      <c r="L840" s="111"/>
      <c r="M840" s="20"/>
      <c r="N840" s="12">
        <v>39942</v>
      </c>
      <c r="O840" s="102"/>
      <c r="P840" s="102"/>
      <c r="Q840" s="110"/>
      <c r="R840" s="81"/>
    </row>
    <row r="841" spans="1:18" ht="15" thickBot="1" x14ac:dyDescent="0.35">
      <c r="A841" t="e">
        <f>LOOKUP(B841,Blad1!A:A,Blad1!D:D)</f>
        <v>#N/A</v>
      </c>
      <c r="C841" s="22"/>
      <c r="D841" s="26" t="s">
        <v>902</v>
      </c>
      <c r="E841" s="44"/>
      <c r="F841" s="45"/>
      <c r="G841" s="27" t="s">
        <v>900</v>
      </c>
      <c r="H841" s="64" t="s">
        <v>430</v>
      </c>
      <c r="I841" s="70"/>
      <c r="J841" s="79"/>
      <c r="K841" s="70"/>
      <c r="L841" s="136" t="s">
        <v>451</v>
      </c>
      <c r="M841" s="137"/>
      <c r="N841" s="52"/>
      <c r="O841" s="102"/>
      <c r="P841" s="14" t="s">
        <v>450</v>
      </c>
      <c r="Q841" s="106" t="s">
        <v>450</v>
      </c>
      <c r="R841" s="81"/>
    </row>
    <row r="842" spans="1:18" ht="15.6" thickBot="1" x14ac:dyDescent="0.35">
      <c r="A842" t="str">
        <f>LOOKUP(B842,Blad1!A:A,Blad1!D:D)</f>
        <v>3911 / 3915a - Timbres verts (autocollants) - Carnet B104 : (①: v=0,59 €)</v>
      </c>
      <c r="B842">
        <f>B840+1</f>
        <v>417</v>
      </c>
      <c r="C842" s="38" t="s">
        <v>1321</v>
      </c>
      <c r="D842" s="11"/>
      <c r="E842" s="61"/>
      <c r="F842" s="20"/>
      <c r="G842" s="25"/>
      <c r="H842" s="67"/>
      <c r="I842" s="74" t="str">
        <f>IF(J842="◄","◄",IF(J842="ok","►",""))</f>
        <v>◄</v>
      </c>
      <c r="J842" s="75" t="str">
        <f>IF(J843&gt;0,"OK","◄")</f>
        <v>◄</v>
      </c>
      <c r="K842" s="70"/>
      <c r="L842" s="42" t="str">
        <f>IF(L843&gt;0,"","◄")</f>
        <v>◄</v>
      </c>
      <c r="M842" s="43" t="str">
        <f>IF(M843,"►","")</f>
        <v/>
      </c>
      <c r="N842" s="12">
        <v>39970</v>
      </c>
      <c r="O842" s="100"/>
      <c r="P842" s="8" t="str">
        <f>IF(P843&gt;0,"◄","")</f>
        <v>◄</v>
      </c>
      <c r="Q842" s="101" t="str">
        <f>IF(AND(L843="",M843&gt;0),"?",IF(SUM(Q843:Q844)&gt;0,"►",""))</f>
        <v/>
      </c>
      <c r="R842" s="81"/>
    </row>
    <row r="843" spans="1:18" x14ac:dyDescent="0.3">
      <c r="A843" t="e">
        <f>LOOKUP(B843,Blad1!A:A,Blad1!D:D)</f>
        <v>#N/A</v>
      </c>
      <c r="C843" s="22"/>
      <c r="D843" s="26" t="s">
        <v>903</v>
      </c>
      <c r="E843" s="44"/>
      <c r="F843" s="45"/>
      <c r="G843" s="27" t="s">
        <v>904</v>
      </c>
      <c r="H843" s="64" t="s">
        <v>430</v>
      </c>
      <c r="I843" s="77" t="str">
        <f>IF(J843&gt;0,"ok","◄")</f>
        <v>◄</v>
      </c>
      <c r="J843" s="78"/>
      <c r="K843" s="70"/>
      <c r="L843" s="33"/>
      <c r="M843" s="34"/>
      <c r="N843" s="2"/>
      <c r="O843" s="102"/>
      <c r="P843" s="10">
        <f>IF(L843&gt;0,"",IF(I843="zie voorgaande rij","voir▲",IF(I843="zie volgende rijen","zie▼",1)))</f>
        <v>1</v>
      </c>
      <c r="Q843" s="103" t="str">
        <f>IF(M843&gt;0,M843,IF(I843="zie voorgaande rij","voir▲",IF(I843="zie volgende rijen","zie▼","")))</f>
        <v/>
      </c>
      <c r="R843" s="81"/>
    </row>
    <row r="844" spans="1:18" ht="15" x14ac:dyDescent="0.3">
      <c r="A844" t="str">
        <f>LOOKUP(B844,Blad1!A:A,Blad1!D:D)</f>
        <v>3916 / 3920 - De Blériot à De Winne - Timbres de F3916/20 : (①: v=0,59 €)</v>
      </c>
      <c r="B844">
        <f>B842+1</f>
        <v>418</v>
      </c>
      <c r="C844" s="38" t="s">
        <v>1322</v>
      </c>
      <c r="D844" s="11"/>
      <c r="E844" s="61"/>
      <c r="F844" s="20"/>
      <c r="G844" s="23"/>
      <c r="H844" s="65"/>
      <c r="I844" s="70"/>
      <c r="J844" s="89" t="str">
        <f>RIGHT(G843,13)</f>
        <v xml:space="preserve">N°. 3 / 2009 </v>
      </c>
      <c r="K844" s="70"/>
      <c r="L844" s="111"/>
      <c r="M844" s="20"/>
      <c r="N844" s="12">
        <v>39970</v>
      </c>
      <c r="O844" s="102"/>
      <c r="P844" s="102"/>
      <c r="Q844" s="110"/>
      <c r="R844" s="81"/>
    </row>
    <row r="845" spans="1:18" ht="15" thickBot="1" x14ac:dyDescent="0.35">
      <c r="A845" t="e">
        <f>LOOKUP(B845,Blad1!A:A,Blad1!D:D)</f>
        <v>#N/A</v>
      </c>
      <c r="C845" s="22"/>
      <c r="D845" s="26" t="s">
        <v>905</v>
      </c>
      <c r="E845" s="44"/>
      <c r="F845" s="45"/>
      <c r="G845" s="27" t="s">
        <v>906</v>
      </c>
      <c r="H845" s="64" t="s">
        <v>430</v>
      </c>
      <c r="I845" s="70"/>
      <c r="J845" s="79"/>
      <c r="K845" s="70"/>
      <c r="L845" s="136" t="s">
        <v>451</v>
      </c>
      <c r="M845" s="137"/>
      <c r="N845" s="52"/>
      <c r="O845" s="102"/>
      <c r="P845" s="14" t="s">
        <v>450</v>
      </c>
      <c r="Q845" s="106" t="s">
        <v>450</v>
      </c>
      <c r="R845" s="81"/>
    </row>
    <row r="846" spans="1:18" ht="15" x14ac:dyDescent="0.3">
      <c r="A846" t="str">
        <f>LOOKUP(B846,Blad1!A:A,Blad1!D:D)</f>
        <v>3921 - Roi Albert - 50 - Reine Paola - timbres du bloc BL170 : (③: v=1,77 €) + bloc BL170</v>
      </c>
      <c r="B846">
        <f>B844+1</f>
        <v>419</v>
      </c>
      <c r="C846" s="38" t="s">
        <v>1323</v>
      </c>
      <c r="D846" s="11"/>
      <c r="E846" s="61"/>
      <c r="F846" s="20"/>
      <c r="G846" s="23"/>
      <c r="H846" s="65"/>
      <c r="I846" s="70"/>
      <c r="J846" s="79"/>
      <c r="K846" s="70"/>
      <c r="L846" s="20"/>
      <c r="M846" s="20"/>
      <c r="N846" s="12">
        <v>39991</v>
      </c>
      <c r="O846" s="102"/>
      <c r="P846" s="102"/>
      <c r="Q846" s="110"/>
      <c r="R846" s="81"/>
    </row>
    <row r="847" spans="1:18" ht="15" thickBot="1" x14ac:dyDescent="0.35">
      <c r="A847" t="e">
        <f>LOOKUP(B847,Blad1!A:A,Blad1!D:D)</f>
        <v>#N/A</v>
      </c>
      <c r="C847" s="22"/>
      <c r="D847" s="26" t="s">
        <v>907</v>
      </c>
      <c r="E847" s="44"/>
      <c r="F847" s="45"/>
      <c r="G847" s="27" t="s">
        <v>906</v>
      </c>
      <c r="H847" s="64" t="s">
        <v>430</v>
      </c>
      <c r="I847" s="70"/>
      <c r="J847" s="79"/>
      <c r="K847" s="70"/>
      <c r="L847" s="136" t="s">
        <v>451</v>
      </c>
      <c r="M847" s="137"/>
      <c r="N847" s="52"/>
      <c r="O847" s="102"/>
      <c r="P847" s="14" t="s">
        <v>450</v>
      </c>
      <c r="Q847" s="106" t="s">
        <v>450</v>
      </c>
      <c r="R847" s="81"/>
    </row>
    <row r="848" spans="1:18" ht="15" x14ac:dyDescent="0.3">
      <c r="A848" t="str">
        <f>LOOKUP(B848,Blad1!A:A,Blad1!D:D)</f>
        <v>3922 - Philatélie jeunesse, Yoko &amp; Roger Leloup - Timbre de V10-3922 : (①: v=0,59 €)</v>
      </c>
      <c r="B848">
        <f>B846+1</f>
        <v>420</v>
      </c>
      <c r="C848" s="38" t="s">
        <v>1324</v>
      </c>
      <c r="D848" s="11"/>
      <c r="E848" s="61"/>
      <c r="F848" s="20"/>
      <c r="G848" s="23"/>
      <c r="H848" s="65"/>
      <c r="I848" s="70"/>
      <c r="J848" s="79"/>
      <c r="K848" s="70"/>
      <c r="L848" s="20"/>
      <c r="M848" s="20"/>
      <c r="N848" s="12">
        <v>39991</v>
      </c>
      <c r="O848" s="102"/>
      <c r="P848" s="102"/>
      <c r="Q848" s="110"/>
      <c r="R848" s="81"/>
    </row>
    <row r="849" spans="1:18" ht="15" thickBot="1" x14ac:dyDescent="0.35">
      <c r="A849" t="e">
        <f>LOOKUP(B849,Blad1!A:A,Blad1!D:D)</f>
        <v>#N/A</v>
      </c>
      <c r="C849" s="22"/>
      <c r="D849" s="26" t="s">
        <v>908</v>
      </c>
      <c r="E849" s="44"/>
      <c r="F849" s="45"/>
      <c r="G849" s="27" t="s">
        <v>906</v>
      </c>
      <c r="H849" s="64" t="s">
        <v>430</v>
      </c>
      <c r="I849" s="70"/>
      <c r="J849" s="79"/>
      <c r="K849" s="70"/>
      <c r="L849" s="136" t="s">
        <v>451</v>
      </c>
      <c r="M849" s="137"/>
      <c r="N849" s="52"/>
      <c r="O849" s="102"/>
      <c r="P849" s="14" t="s">
        <v>450</v>
      </c>
      <c r="Q849" s="106" t="s">
        <v>450</v>
      </c>
      <c r="R849" s="81"/>
    </row>
    <row r="850" spans="1:18" ht="29.4" customHeight="1" x14ac:dyDescent="0.3">
      <c r="A850" t="str">
        <f>LOOKUP(B850,Blad1!A:A,Blad1!D:D)</f>
        <v>3923 / 3927 - La Poste en mouvement, anciens et nouveaux wagons postaux de la Poste - Timbres de F3923/27 : (①: v=0,59€)</v>
      </c>
      <c r="B850">
        <f>B848+1</f>
        <v>421</v>
      </c>
      <c r="C850" s="138" t="s">
        <v>1325</v>
      </c>
      <c r="D850" s="139"/>
      <c r="E850" s="139"/>
      <c r="F850" s="139"/>
      <c r="G850" s="139"/>
      <c r="H850" s="57"/>
      <c r="I850" s="70"/>
      <c r="J850" s="79"/>
      <c r="K850" s="70"/>
      <c r="L850" s="111"/>
      <c r="M850" s="20"/>
      <c r="N850" s="12">
        <v>40054</v>
      </c>
      <c r="O850" s="102"/>
      <c r="P850" s="102"/>
      <c r="Q850" s="110"/>
      <c r="R850" s="81"/>
    </row>
    <row r="851" spans="1:18" ht="15" thickBot="1" x14ac:dyDescent="0.35">
      <c r="A851" t="e">
        <f>LOOKUP(B851,Blad1!A:A,Blad1!D:D)</f>
        <v>#N/A</v>
      </c>
      <c r="C851" s="22"/>
      <c r="D851" s="26" t="s">
        <v>909</v>
      </c>
      <c r="E851" s="44"/>
      <c r="F851" s="45"/>
      <c r="G851" s="27" t="s">
        <v>904</v>
      </c>
      <c r="H851" s="64" t="s">
        <v>430</v>
      </c>
      <c r="I851" s="70"/>
      <c r="J851" s="79"/>
      <c r="K851" s="70"/>
      <c r="L851" s="136" t="s">
        <v>451</v>
      </c>
      <c r="M851" s="137"/>
      <c r="N851" s="52"/>
      <c r="O851" s="102"/>
      <c r="P851" s="14" t="s">
        <v>450</v>
      </c>
      <c r="Q851" s="106" t="s">
        <v>450</v>
      </c>
      <c r="R851" s="81"/>
    </row>
    <row r="852" spans="1:18" ht="15" x14ac:dyDescent="0.3">
      <c r="A852" t="str">
        <f>LOOKUP(B852,Blad1!A:A,Blad1!D:D)</f>
        <v>3928 - Danser sa vie! - Timbre de V5-3928 : (◙:  v=0,90 €)</v>
      </c>
      <c r="B852">
        <f>B850+1</f>
        <v>422</v>
      </c>
      <c r="C852" s="38" t="s">
        <v>1326</v>
      </c>
      <c r="D852" s="11"/>
      <c r="E852" s="61"/>
      <c r="F852" s="20"/>
      <c r="G852" s="23"/>
      <c r="H852" s="65"/>
      <c r="I852" s="70"/>
      <c r="J852" s="79"/>
      <c r="K852" s="70"/>
      <c r="L852" s="20"/>
      <c r="M852" s="20"/>
      <c r="N852" s="12">
        <v>40054</v>
      </c>
      <c r="O852" s="102"/>
      <c r="P852" s="102"/>
      <c r="Q852" s="110"/>
      <c r="R852" s="81"/>
    </row>
    <row r="853" spans="1:18" ht="15" thickBot="1" x14ac:dyDescent="0.35">
      <c r="A853" t="e">
        <f>LOOKUP(B853,Blad1!A:A,Blad1!D:D)</f>
        <v>#N/A</v>
      </c>
      <c r="C853" s="22"/>
      <c r="D853" s="26" t="s">
        <v>910</v>
      </c>
      <c r="E853" s="44"/>
      <c r="F853" s="45"/>
      <c r="G853" s="27" t="s">
        <v>906</v>
      </c>
      <c r="H853" s="64" t="s">
        <v>430</v>
      </c>
      <c r="I853" s="70"/>
      <c r="J853" s="79"/>
      <c r="K853" s="70"/>
      <c r="L853" s="136" t="s">
        <v>451</v>
      </c>
      <c r="M853" s="137"/>
      <c r="N853" s="52"/>
      <c r="O853" s="102"/>
      <c r="P853" s="14" t="s">
        <v>450</v>
      </c>
      <c r="Q853" s="106" t="s">
        <v>450</v>
      </c>
      <c r="R853" s="81"/>
    </row>
    <row r="854" spans="1:18" ht="15" x14ac:dyDescent="0.3">
      <c r="A854" t="str">
        <f>LOOKUP(B854,Blad1!A:A,Blad1!D:D)</f>
        <v>3929 / 3938 - Au cirque ! - Carnet B105 : (①: v=0,59 €)</v>
      </c>
      <c r="B854">
        <f>B852+1</f>
        <v>423</v>
      </c>
      <c r="C854" s="38" t="s">
        <v>1327</v>
      </c>
      <c r="D854" s="11"/>
      <c r="E854" s="61"/>
      <c r="F854" s="20"/>
      <c r="G854" s="25"/>
      <c r="H854" s="67"/>
      <c r="I854" s="70"/>
      <c r="J854" s="79"/>
      <c r="K854" s="70"/>
      <c r="L854" s="111"/>
      <c r="M854" s="20"/>
      <c r="N854" s="12">
        <v>40054</v>
      </c>
      <c r="O854" s="102"/>
      <c r="P854" s="102"/>
      <c r="Q854" s="110"/>
      <c r="R854" s="81"/>
    </row>
    <row r="855" spans="1:18" ht="15" thickBot="1" x14ac:dyDescent="0.35">
      <c r="A855" t="e">
        <f>LOOKUP(B855,Blad1!A:A,Blad1!D:D)</f>
        <v>#N/A</v>
      </c>
      <c r="C855" s="22"/>
      <c r="D855" s="26" t="s">
        <v>911</v>
      </c>
      <c r="E855" s="44"/>
      <c r="F855" s="45"/>
      <c r="G855" s="27" t="s">
        <v>904</v>
      </c>
      <c r="H855" s="64" t="s">
        <v>430</v>
      </c>
      <c r="I855" s="70"/>
      <c r="J855" s="79"/>
      <c r="K855" s="70"/>
      <c r="L855" s="136" t="s">
        <v>451</v>
      </c>
      <c r="M855" s="137"/>
      <c r="N855" s="52"/>
      <c r="O855" s="102"/>
      <c r="P855" s="14" t="s">
        <v>450</v>
      </c>
      <c r="Q855" s="106" t="s">
        <v>450</v>
      </c>
      <c r="R855" s="81"/>
    </row>
    <row r="856" spans="1:18" ht="15.6" thickBot="1" x14ac:dyDescent="0.35">
      <c r="A856" t="str">
        <f>LOOKUP(B856,Blad1!A:A,Blad1!D:D)</f>
        <v>3939 - Oiseau - Le Pic Noir - Timbre de V10-3939 : (valeur en €)</v>
      </c>
      <c r="B856">
        <f>B854+1</f>
        <v>424</v>
      </c>
      <c r="C856" s="38" t="s">
        <v>1328</v>
      </c>
      <c r="D856" s="11"/>
      <c r="E856" s="61"/>
      <c r="F856" s="20"/>
      <c r="G856" s="23"/>
      <c r="H856" s="65"/>
      <c r="I856" s="74" t="str">
        <f>IF(J856="◄","◄",IF(J856="ok","►",""))</f>
        <v>◄</v>
      </c>
      <c r="J856" s="75" t="str">
        <f>IF(J857&gt;0,"OK","◄")</f>
        <v>◄</v>
      </c>
      <c r="K856" s="70"/>
      <c r="L856" s="42" t="str">
        <f>IF(L857&gt;0,"","◄")</f>
        <v>◄</v>
      </c>
      <c r="M856" s="43" t="str">
        <f>IF(M857,"►","")</f>
        <v/>
      </c>
      <c r="N856" s="12">
        <v>40075</v>
      </c>
      <c r="O856" s="100"/>
      <c r="P856" s="8" t="str">
        <f>IF(P857&gt;0,"◄","")</f>
        <v>◄</v>
      </c>
      <c r="Q856" s="101" t="str">
        <f>IF(AND(L857="",M857&gt;0),"?",IF(SUM(Q857:Q858)&gt;0,"►",""))</f>
        <v/>
      </c>
      <c r="R856" s="81"/>
    </row>
    <row r="857" spans="1:18" x14ac:dyDescent="0.3">
      <c r="A857" t="e">
        <f>LOOKUP(B857,Blad1!A:A,Blad1!D:D)</f>
        <v>#N/A</v>
      </c>
      <c r="C857" s="22"/>
      <c r="D857" s="26" t="s">
        <v>912</v>
      </c>
      <c r="E857" s="44"/>
      <c r="F857" s="45"/>
      <c r="G857" s="27" t="s">
        <v>913</v>
      </c>
      <c r="H857" s="64" t="s">
        <v>430</v>
      </c>
      <c r="I857" s="77" t="str">
        <f>IF(J857&gt;0,"ok","◄")</f>
        <v>◄</v>
      </c>
      <c r="J857" s="78"/>
      <c r="K857" s="70"/>
      <c r="L857" s="33"/>
      <c r="M857" s="34"/>
      <c r="N857" s="2"/>
      <c r="O857" s="102"/>
      <c r="P857" s="10">
        <f>IF(L857&gt;0,"",IF(I857="zie voorgaande rij","voir▲",IF(I857="zie volgende rijen","zie▼",1)))</f>
        <v>1</v>
      </c>
      <c r="Q857" s="103" t="str">
        <f>IF(M857&gt;0,M857,IF(I857="zie voorgaande rij","voir▲",IF(I857="zie volgende rijen","zie▼","")))</f>
        <v/>
      </c>
      <c r="R857" s="81"/>
    </row>
    <row r="858" spans="1:18" ht="15" x14ac:dyDescent="0.3">
      <c r="A858" t="str">
        <f>LOOKUP(B858,Blad1!A:A,Blad1!D:D)</f>
        <v>3940 - Le maître des passions - Timbre de V5-3940 : (②: v=1,18 €)</v>
      </c>
      <c r="B858">
        <f>B856+1</f>
        <v>425</v>
      </c>
      <c r="C858" s="38" t="s">
        <v>1329</v>
      </c>
      <c r="D858" s="11"/>
      <c r="E858" s="61"/>
      <c r="F858" s="20"/>
      <c r="G858" s="23"/>
      <c r="H858" s="65"/>
      <c r="I858" s="70"/>
      <c r="J858" s="89" t="str">
        <f>RIGHT(G857,13)</f>
        <v xml:space="preserve">N°. 5 / 2009 </v>
      </c>
      <c r="K858" s="70"/>
      <c r="L858" s="111"/>
      <c r="M858" s="20"/>
      <c r="N858" s="12">
        <v>40075</v>
      </c>
      <c r="O858" s="102"/>
      <c r="P858" s="102"/>
      <c r="Q858" s="110"/>
      <c r="R858" s="81"/>
    </row>
    <row r="859" spans="1:18" ht="15" thickBot="1" x14ac:dyDescent="0.35">
      <c r="A859" t="e">
        <f>LOOKUP(B859,Blad1!A:A,Blad1!D:D)</f>
        <v>#N/A</v>
      </c>
      <c r="C859" s="22"/>
      <c r="D859" s="26" t="s">
        <v>914</v>
      </c>
      <c r="E859" s="44"/>
      <c r="F859" s="45"/>
      <c r="G859" s="27" t="s">
        <v>915</v>
      </c>
      <c r="H859" s="64" t="s">
        <v>430</v>
      </c>
      <c r="I859" s="70"/>
      <c r="J859" s="79"/>
      <c r="K859" s="70"/>
      <c r="L859" s="136" t="s">
        <v>451</v>
      </c>
      <c r="M859" s="137"/>
      <c r="N859" s="52"/>
      <c r="O859" s="102"/>
      <c r="P859" s="14" t="s">
        <v>450</v>
      </c>
      <c r="Q859" s="106" t="s">
        <v>450</v>
      </c>
      <c r="R859" s="81"/>
    </row>
    <row r="860" spans="1:18" ht="15.6" thickBot="1" x14ac:dyDescent="0.35">
      <c r="A860" t="str">
        <f>LOOKUP(B860,Blad1!A:A,Blad1!D:D)</f>
        <v>3941 / 3950 - A Mountain of Art - Timbres du bloc BL171 : (①: v=0,59 €)</v>
      </c>
      <c r="B860">
        <f>B858+1</f>
        <v>426</v>
      </c>
      <c r="C860" s="38" t="s">
        <v>1330</v>
      </c>
      <c r="D860" s="11"/>
      <c r="E860" s="61"/>
      <c r="F860" s="20"/>
      <c r="G860" s="23"/>
      <c r="H860" s="65"/>
      <c r="I860" s="74" t="str">
        <f>IF(J860="◄","◄",IF(J860="ok","►",""))</f>
        <v>◄</v>
      </c>
      <c r="J860" s="75" t="str">
        <f>IF(J861&gt;0,"OK","◄")</f>
        <v>◄</v>
      </c>
      <c r="K860" s="70"/>
      <c r="L860" s="42" t="str">
        <f>IF(L861&gt;0,"","◄")</f>
        <v>◄</v>
      </c>
      <c r="M860" s="43" t="str">
        <f>IF(M861,"►","")</f>
        <v/>
      </c>
      <c r="N860" s="12">
        <v>40077</v>
      </c>
      <c r="O860" s="100"/>
      <c r="P860" s="8" t="str">
        <f>IF(P861&gt;0,"◄","")</f>
        <v>◄</v>
      </c>
      <c r="Q860" s="101" t="str">
        <f>IF(AND(L861="",M861&gt;0),"?",IF(SUM(Q861:Q862)&gt;0,"►",""))</f>
        <v/>
      </c>
      <c r="R860" s="81"/>
    </row>
    <row r="861" spans="1:18" ht="15" customHeight="1" x14ac:dyDescent="0.3">
      <c r="A861" t="e">
        <f>LOOKUP(B861,Blad1!A:A,Blad1!D:D)</f>
        <v>#N/A</v>
      </c>
      <c r="C861" s="22"/>
      <c r="D861" s="26" t="s">
        <v>916</v>
      </c>
      <c r="E861" s="44"/>
      <c r="F861" s="45"/>
      <c r="G861" s="27" t="s">
        <v>915</v>
      </c>
      <c r="H861" s="64" t="s">
        <v>430</v>
      </c>
      <c r="I861" s="77" t="str">
        <f>IF(J861&gt;0,"ok","◄")</f>
        <v>◄</v>
      </c>
      <c r="J861" s="78"/>
      <c r="K861" s="70"/>
      <c r="L861" s="33"/>
      <c r="M861" s="34"/>
      <c r="N861" s="2"/>
      <c r="O861" s="102"/>
      <c r="P861" s="10">
        <f>IF(L861&gt;0,"",IF(I861="zie voorgaande rij","voir▲",IF(I861="zie volgende rijen","zie▼",1)))</f>
        <v>1</v>
      </c>
      <c r="Q861" s="103" t="str">
        <f>IF(M861&gt;0,M861,IF(I861="zie voorgaande rij","voir▲",IF(I861="zie volgende rijen","zie▼","")))</f>
        <v/>
      </c>
      <c r="R861" s="81"/>
    </row>
    <row r="862" spans="1:18" ht="15" x14ac:dyDescent="0.3">
      <c r="A862" t="str">
        <f>LOOKUP(B862,Blad1!A:A,Blad1!D:D)</f>
        <v>3951 / 3955 - Les Arbres à travers la forêt - Timbres du bloc BL172 : (②: v=1,18€)</v>
      </c>
      <c r="B862">
        <f>B860+1</f>
        <v>427</v>
      </c>
      <c r="C862" s="38" t="s">
        <v>1331</v>
      </c>
      <c r="D862" s="11"/>
      <c r="E862" s="61"/>
      <c r="F862" s="20"/>
      <c r="G862" s="25"/>
      <c r="H862" s="67"/>
      <c r="I862" s="70"/>
      <c r="J862" s="89" t="str">
        <f>RIGHT(G861,13)</f>
        <v xml:space="preserve">N°. 4 / 2009 </v>
      </c>
      <c r="K862" s="70"/>
      <c r="L862" s="111"/>
      <c r="M862" s="20"/>
      <c r="N862" s="12">
        <v>40089</v>
      </c>
      <c r="O862" s="102"/>
      <c r="P862" s="102"/>
      <c r="Q862" s="110"/>
      <c r="R862" s="81"/>
    </row>
    <row r="863" spans="1:18" ht="15" thickBot="1" x14ac:dyDescent="0.35">
      <c r="C863" s="22"/>
      <c r="D863" s="26" t="s">
        <v>917</v>
      </c>
      <c r="E863" s="44"/>
      <c r="F863" s="45"/>
      <c r="G863" s="27" t="s">
        <v>918</v>
      </c>
      <c r="H863" s="64" t="s">
        <v>430</v>
      </c>
      <c r="I863" s="70"/>
      <c r="J863" s="79"/>
      <c r="K863" s="70"/>
      <c r="L863" s="136" t="s">
        <v>451</v>
      </c>
      <c r="M863" s="137"/>
      <c r="N863" s="52"/>
      <c r="O863" s="102"/>
      <c r="P863" s="14" t="s">
        <v>450</v>
      </c>
      <c r="Q863" s="106" t="s">
        <v>450</v>
      </c>
      <c r="R863" s="81"/>
    </row>
    <row r="864" spans="1:18" ht="15" x14ac:dyDescent="0.3">
      <c r="C864" s="38" t="s">
        <v>421</v>
      </c>
      <c r="D864" s="11"/>
      <c r="E864" s="61"/>
      <c r="F864" s="133" t="s">
        <v>1349</v>
      </c>
      <c r="G864" s="134"/>
      <c r="H864" s="122"/>
      <c r="I864" s="70"/>
      <c r="J864" s="79"/>
      <c r="K864" s="70"/>
      <c r="L864" s="111"/>
      <c r="M864" s="20"/>
      <c r="N864" s="12"/>
      <c r="O864" s="102"/>
      <c r="P864" s="102"/>
      <c r="Q864" s="110"/>
      <c r="R864" s="81"/>
    </row>
    <row r="865" spans="3:18" ht="41.4" customHeight="1" thickBot="1" x14ac:dyDescent="0.35">
      <c r="C865" s="123"/>
      <c r="D865" s="124" t="s">
        <v>1348</v>
      </c>
      <c r="E865" s="125"/>
      <c r="F865" s="135"/>
      <c r="G865" s="135"/>
      <c r="H865" s="126" t="s">
        <v>430</v>
      </c>
      <c r="I865" s="127"/>
      <c r="J865" s="128"/>
      <c r="K865" s="127"/>
      <c r="L865" s="129"/>
      <c r="M865" s="129"/>
      <c r="N865" s="129"/>
      <c r="O865" s="130"/>
      <c r="P865" s="131" t="s">
        <v>450</v>
      </c>
      <c r="Q865" s="132" t="s">
        <v>450</v>
      </c>
      <c r="R865" s="81"/>
    </row>
  </sheetData>
  <sheetProtection autoFilter="0"/>
  <autoFilter ref="C1:Q865" xr:uid="{24D50D6E-60E2-4DDA-94F7-7CB275986006}"/>
  <mergeCells count="417">
    <mergeCell ref="L3:Q3"/>
    <mergeCell ref="L7:M8"/>
    <mergeCell ref="L797:M797"/>
    <mergeCell ref="L801:M801"/>
    <mergeCell ref="L803:M803"/>
    <mergeCell ref="L765:M765"/>
    <mergeCell ref="L767:M767"/>
    <mergeCell ref="L769:M769"/>
    <mergeCell ref="L771:M771"/>
    <mergeCell ref="L773:M773"/>
    <mergeCell ref="L753:M753"/>
    <mergeCell ref="L755:M755"/>
    <mergeCell ref="L757:M757"/>
    <mergeCell ref="L759:M759"/>
    <mergeCell ref="L763:M763"/>
    <mergeCell ref="L743:M743"/>
    <mergeCell ref="L745:M745"/>
    <mergeCell ref="L747:M747"/>
    <mergeCell ref="L749:M749"/>
    <mergeCell ref="L751:M751"/>
    <mergeCell ref="L787:M787"/>
    <mergeCell ref="L789:M789"/>
    <mergeCell ref="L791:M791"/>
    <mergeCell ref="L793:M793"/>
    <mergeCell ref="L809:M809"/>
    <mergeCell ref="L811:M811"/>
    <mergeCell ref="L821:M821"/>
    <mergeCell ref="L823:M823"/>
    <mergeCell ref="L825:M825"/>
    <mergeCell ref="P8:Q8"/>
    <mergeCell ref="P4:Q4"/>
    <mergeCell ref="P6:P7"/>
    <mergeCell ref="Q6:Q7"/>
    <mergeCell ref="L805:M805"/>
    <mergeCell ref="L807:M807"/>
    <mergeCell ref="L795:M795"/>
    <mergeCell ref="L775:M775"/>
    <mergeCell ref="L779:M779"/>
    <mergeCell ref="L781:M781"/>
    <mergeCell ref="L783:M783"/>
    <mergeCell ref="L785:M785"/>
    <mergeCell ref="L855:M855"/>
    <mergeCell ref="L859:M859"/>
    <mergeCell ref="L863:M863"/>
    <mergeCell ref="L845:M845"/>
    <mergeCell ref="L847:M847"/>
    <mergeCell ref="L849:M849"/>
    <mergeCell ref="L851:M851"/>
    <mergeCell ref="L853:M853"/>
    <mergeCell ref="L827:M827"/>
    <mergeCell ref="L835:M835"/>
    <mergeCell ref="L837:M837"/>
    <mergeCell ref="L839:M839"/>
    <mergeCell ref="L841:M841"/>
    <mergeCell ref="L733:M733"/>
    <mergeCell ref="L735:M735"/>
    <mergeCell ref="L737:M737"/>
    <mergeCell ref="L739:M739"/>
    <mergeCell ref="L741:M741"/>
    <mergeCell ref="L721:M721"/>
    <mergeCell ref="L723:M723"/>
    <mergeCell ref="L725:M725"/>
    <mergeCell ref="L727:M727"/>
    <mergeCell ref="L731:M731"/>
    <mergeCell ref="L713:M713"/>
    <mergeCell ref="L715:M715"/>
    <mergeCell ref="L717:M717"/>
    <mergeCell ref="L719:M719"/>
    <mergeCell ref="L701:M701"/>
    <mergeCell ref="L703:M703"/>
    <mergeCell ref="L705:M705"/>
    <mergeCell ref="L707:M707"/>
    <mergeCell ref="L709:M709"/>
    <mergeCell ref="L691:M691"/>
    <mergeCell ref="L695:M695"/>
    <mergeCell ref="L697:M697"/>
    <mergeCell ref="L699:M699"/>
    <mergeCell ref="L681:M681"/>
    <mergeCell ref="L683:M683"/>
    <mergeCell ref="L685:M685"/>
    <mergeCell ref="L687:M687"/>
    <mergeCell ref="L711:M711"/>
    <mergeCell ref="L669:M669"/>
    <mergeCell ref="L671:M671"/>
    <mergeCell ref="L673:M673"/>
    <mergeCell ref="L675:M675"/>
    <mergeCell ref="L677:M677"/>
    <mergeCell ref="L663:M663"/>
    <mergeCell ref="L665:M665"/>
    <mergeCell ref="L667:M667"/>
    <mergeCell ref="L689:M689"/>
    <mergeCell ref="L652:M652"/>
    <mergeCell ref="L653:M653"/>
    <mergeCell ref="L655:M655"/>
    <mergeCell ref="L657:M657"/>
    <mergeCell ref="L659:M659"/>
    <mergeCell ref="L640:M640"/>
    <mergeCell ref="L644:M644"/>
    <mergeCell ref="L646:M646"/>
    <mergeCell ref="L648:M648"/>
    <mergeCell ref="L650:M650"/>
    <mergeCell ref="L630:M630"/>
    <mergeCell ref="L632:M632"/>
    <mergeCell ref="L634:M634"/>
    <mergeCell ref="L636:M636"/>
    <mergeCell ref="L638:M638"/>
    <mergeCell ref="L618:M618"/>
    <mergeCell ref="L620:M620"/>
    <mergeCell ref="L624:M624"/>
    <mergeCell ref="L626:M626"/>
    <mergeCell ref="L628:M628"/>
    <mergeCell ref="L608:M608"/>
    <mergeCell ref="L610:M610"/>
    <mergeCell ref="L612:M612"/>
    <mergeCell ref="L614:M614"/>
    <mergeCell ref="L616:M616"/>
    <mergeCell ref="L596:M596"/>
    <mergeCell ref="L600:M600"/>
    <mergeCell ref="L602:M602"/>
    <mergeCell ref="L604:M604"/>
    <mergeCell ref="L606:M606"/>
    <mergeCell ref="L586:M586"/>
    <mergeCell ref="L588:M588"/>
    <mergeCell ref="L590:M590"/>
    <mergeCell ref="L592:M592"/>
    <mergeCell ref="L594:M594"/>
    <mergeCell ref="L574:M574"/>
    <mergeCell ref="L576:M576"/>
    <mergeCell ref="L578:M578"/>
    <mergeCell ref="L580:M580"/>
    <mergeCell ref="L582:M582"/>
    <mergeCell ref="L562:M562"/>
    <mergeCell ref="L566:M566"/>
    <mergeCell ref="L568:M568"/>
    <mergeCell ref="L570:M570"/>
    <mergeCell ref="L572:M572"/>
    <mergeCell ref="L552:M552"/>
    <mergeCell ref="L554:M554"/>
    <mergeCell ref="L556:M556"/>
    <mergeCell ref="L558:M558"/>
    <mergeCell ref="L560:M560"/>
    <mergeCell ref="L542:M542"/>
    <mergeCell ref="L544:M544"/>
    <mergeCell ref="L546:M546"/>
    <mergeCell ref="L548:M548"/>
    <mergeCell ref="L550:M550"/>
    <mergeCell ref="L532:M532"/>
    <mergeCell ref="L534:M534"/>
    <mergeCell ref="L536:M536"/>
    <mergeCell ref="L538:M538"/>
    <mergeCell ref="L540:M540"/>
    <mergeCell ref="L518:M518"/>
    <mergeCell ref="L520:M520"/>
    <mergeCell ref="L524:M524"/>
    <mergeCell ref="L526:M526"/>
    <mergeCell ref="L528:M528"/>
    <mergeCell ref="L506:M506"/>
    <mergeCell ref="L508:M508"/>
    <mergeCell ref="L510:M510"/>
    <mergeCell ref="L512:M512"/>
    <mergeCell ref="L516:M516"/>
    <mergeCell ref="L496:M496"/>
    <mergeCell ref="L498:M498"/>
    <mergeCell ref="L500:M500"/>
    <mergeCell ref="L502:M502"/>
    <mergeCell ref="L504:M504"/>
    <mergeCell ref="L484:M484"/>
    <mergeCell ref="L486:M486"/>
    <mergeCell ref="L488:M488"/>
    <mergeCell ref="L490:M490"/>
    <mergeCell ref="L492:M492"/>
    <mergeCell ref="L472:M472"/>
    <mergeCell ref="L474:M474"/>
    <mergeCell ref="L476:M476"/>
    <mergeCell ref="L478:M478"/>
    <mergeCell ref="L480:M480"/>
    <mergeCell ref="L458:M458"/>
    <mergeCell ref="L462:M462"/>
    <mergeCell ref="L464:M464"/>
    <mergeCell ref="L466:M466"/>
    <mergeCell ref="L468:M468"/>
    <mergeCell ref="L446:M446"/>
    <mergeCell ref="L448:M448"/>
    <mergeCell ref="L452:M452"/>
    <mergeCell ref="L454:M454"/>
    <mergeCell ref="L456:M456"/>
    <mergeCell ref="L436:M436"/>
    <mergeCell ref="L438:M438"/>
    <mergeCell ref="L440:M440"/>
    <mergeCell ref="L442:M442"/>
    <mergeCell ref="L444:M444"/>
    <mergeCell ref="L426:M426"/>
    <mergeCell ref="L430:M430"/>
    <mergeCell ref="L432:M432"/>
    <mergeCell ref="L434:M434"/>
    <mergeCell ref="L412:M412"/>
    <mergeCell ref="L414:M414"/>
    <mergeCell ref="L416:M416"/>
    <mergeCell ref="L418:M418"/>
    <mergeCell ref="L422:M422"/>
    <mergeCell ref="L406:M406"/>
    <mergeCell ref="L408:M408"/>
    <mergeCell ref="L410:M410"/>
    <mergeCell ref="L394:M394"/>
    <mergeCell ref="L396:M396"/>
    <mergeCell ref="L398:M398"/>
    <mergeCell ref="L400:M400"/>
    <mergeCell ref="L402:M402"/>
    <mergeCell ref="L424:M424"/>
    <mergeCell ref="L380:M380"/>
    <mergeCell ref="L384:M384"/>
    <mergeCell ref="L386:M386"/>
    <mergeCell ref="L388:M388"/>
    <mergeCell ref="L390:M390"/>
    <mergeCell ref="L370:M370"/>
    <mergeCell ref="L372:M372"/>
    <mergeCell ref="L374:M374"/>
    <mergeCell ref="L376:M376"/>
    <mergeCell ref="L378:M378"/>
    <mergeCell ref="L358:M358"/>
    <mergeCell ref="L360:M360"/>
    <mergeCell ref="L362:M362"/>
    <mergeCell ref="L366:M366"/>
    <mergeCell ref="L368:M368"/>
    <mergeCell ref="L346:M346"/>
    <mergeCell ref="L348:M348"/>
    <mergeCell ref="L352:M352"/>
    <mergeCell ref="L354:M354"/>
    <mergeCell ref="L356:M356"/>
    <mergeCell ref="L334:M334"/>
    <mergeCell ref="L336:M336"/>
    <mergeCell ref="L338:M338"/>
    <mergeCell ref="L340:M340"/>
    <mergeCell ref="L342:M342"/>
    <mergeCell ref="L322:M322"/>
    <mergeCell ref="L324:M324"/>
    <mergeCell ref="L328:M328"/>
    <mergeCell ref="L330:M330"/>
    <mergeCell ref="L332:M332"/>
    <mergeCell ref="L314:M314"/>
    <mergeCell ref="L316:M316"/>
    <mergeCell ref="L318:M318"/>
    <mergeCell ref="L320:M320"/>
    <mergeCell ref="L302:M302"/>
    <mergeCell ref="L304:M304"/>
    <mergeCell ref="L306:M306"/>
    <mergeCell ref="L310:M310"/>
    <mergeCell ref="L312:M312"/>
    <mergeCell ref="L290:M290"/>
    <mergeCell ref="L292:M292"/>
    <mergeCell ref="L296:M296"/>
    <mergeCell ref="L298:M298"/>
    <mergeCell ref="L300:M300"/>
    <mergeCell ref="L278:M278"/>
    <mergeCell ref="L280:M280"/>
    <mergeCell ref="L284:M284"/>
    <mergeCell ref="L286:M286"/>
    <mergeCell ref="L288:M288"/>
    <mergeCell ref="L268:M268"/>
    <mergeCell ref="L270:M270"/>
    <mergeCell ref="L272:M272"/>
    <mergeCell ref="L274:M274"/>
    <mergeCell ref="L276:M276"/>
    <mergeCell ref="L254:M254"/>
    <mergeCell ref="L258:M258"/>
    <mergeCell ref="L260:M260"/>
    <mergeCell ref="L262:M262"/>
    <mergeCell ref="L264:M264"/>
    <mergeCell ref="L246:M246"/>
    <mergeCell ref="L248:M248"/>
    <mergeCell ref="L250:M250"/>
    <mergeCell ref="L252:M252"/>
    <mergeCell ref="L230:M230"/>
    <mergeCell ref="L232:M232"/>
    <mergeCell ref="L236:M236"/>
    <mergeCell ref="L238:M238"/>
    <mergeCell ref="L240:M240"/>
    <mergeCell ref="L224:M224"/>
    <mergeCell ref="L226:M226"/>
    <mergeCell ref="L228:M228"/>
    <mergeCell ref="L206:M206"/>
    <mergeCell ref="L208:M208"/>
    <mergeCell ref="L212:M212"/>
    <mergeCell ref="L214:M214"/>
    <mergeCell ref="L216:M216"/>
    <mergeCell ref="L242:M242"/>
    <mergeCell ref="L202:M202"/>
    <mergeCell ref="L204:M204"/>
    <mergeCell ref="L180:M180"/>
    <mergeCell ref="L184:M184"/>
    <mergeCell ref="L186:M186"/>
    <mergeCell ref="L190:M190"/>
    <mergeCell ref="L192:M192"/>
    <mergeCell ref="L218:M218"/>
    <mergeCell ref="L222:M222"/>
    <mergeCell ref="L84:M84"/>
    <mergeCell ref="L86:M86"/>
    <mergeCell ref="L70:M70"/>
    <mergeCell ref="L88:M88"/>
    <mergeCell ref="L90:M90"/>
    <mergeCell ref="L92:M92"/>
    <mergeCell ref="L72:M72"/>
    <mergeCell ref="L74:M74"/>
    <mergeCell ref="L76:M76"/>
    <mergeCell ref="L80:M80"/>
    <mergeCell ref="L82:M82"/>
    <mergeCell ref="L58:M58"/>
    <mergeCell ref="L60:M60"/>
    <mergeCell ref="L64:M64"/>
    <mergeCell ref="L66:M66"/>
    <mergeCell ref="L68:M68"/>
    <mergeCell ref="L46:M46"/>
    <mergeCell ref="L48:M48"/>
    <mergeCell ref="L52:M52"/>
    <mergeCell ref="L54:M54"/>
    <mergeCell ref="L56:M56"/>
    <mergeCell ref="L34:M34"/>
    <mergeCell ref="L36:M36"/>
    <mergeCell ref="L38:M38"/>
    <mergeCell ref="L40:M40"/>
    <mergeCell ref="L44:M44"/>
    <mergeCell ref="L22:M22"/>
    <mergeCell ref="L24:M24"/>
    <mergeCell ref="L26:M26"/>
    <mergeCell ref="L30:M30"/>
    <mergeCell ref="L32:M32"/>
    <mergeCell ref="D8:G8"/>
    <mergeCell ref="I5:I8"/>
    <mergeCell ref="J7:J8"/>
    <mergeCell ref="L18:M18"/>
    <mergeCell ref="L20:M20"/>
    <mergeCell ref="L12:M12"/>
    <mergeCell ref="L14:M14"/>
    <mergeCell ref="D6:E6"/>
    <mergeCell ref="C5:G5"/>
    <mergeCell ref="L4:M5"/>
    <mergeCell ref="L833:M833"/>
    <mergeCell ref="L110:M110"/>
    <mergeCell ref="L114:M114"/>
    <mergeCell ref="L116:M116"/>
    <mergeCell ref="L118:M118"/>
    <mergeCell ref="L120:M120"/>
    <mergeCell ref="L146:M146"/>
    <mergeCell ref="L150:M150"/>
    <mergeCell ref="L152:M152"/>
    <mergeCell ref="L154:M154"/>
    <mergeCell ref="L156:M156"/>
    <mergeCell ref="L134:M134"/>
    <mergeCell ref="L136:M136"/>
    <mergeCell ref="L140:M140"/>
    <mergeCell ref="L142:M142"/>
    <mergeCell ref="L144:M144"/>
    <mergeCell ref="L122:M122"/>
    <mergeCell ref="L124:M124"/>
    <mergeCell ref="L128:M128"/>
    <mergeCell ref="L130:M130"/>
    <mergeCell ref="L132:M132"/>
    <mergeCell ref="L170:M170"/>
    <mergeCell ref="L172:M172"/>
    <mergeCell ref="L174:M174"/>
    <mergeCell ref="C289:G289"/>
    <mergeCell ref="C347:G347"/>
    <mergeCell ref="C87:G87"/>
    <mergeCell ref="L96:M96"/>
    <mergeCell ref="C95:G95"/>
    <mergeCell ref="L813:M813"/>
    <mergeCell ref="L815:M815"/>
    <mergeCell ref="L817:M817"/>
    <mergeCell ref="L831:M831"/>
    <mergeCell ref="L104:M104"/>
    <mergeCell ref="L108:M108"/>
    <mergeCell ref="L94:M94"/>
    <mergeCell ref="L100:M100"/>
    <mergeCell ref="L102:M102"/>
    <mergeCell ref="L176:M176"/>
    <mergeCell ref="L178:M178"/>
    <mergeCell ref="L158:M158"/>
    <mergeCell ref="L160:M160"/>
    <mergeCell ref="L162:M162"/>
    <mergeCell ref="L166:M166"/>
    <mergeCell ref="L168:M168"/>
    <mergeCell ref="L196:M196"/>
    <mergeCell ref="L198:M198"/>
    <mergeCell ref="L200:M200"/>
    <mergeCell ref="C47:G47"/>
    <mergeCell ref="C115:G115"/>
    <mergeCell ref="C137:G137"/>
    <mergeCell ref="C145:G145"/>
    <mergeCell ref="C201:G201"/>
    <mergeCell ref="C229:G229"/>
    <mergeCell ref="C235:G235"/>
    <mergeCell ref="C247:G247"/>
    <mergeCell ref="C261:G261"/>
    <mergeCell ref="F864:G865"/>
    <mergeCell ref="L126:M126"/>
    <mergeCell ref="C804:G804"/>
    <mergeCell ref="C850:G850"/>
    <mergeCell ref="C627:G627"/>
    <mergeCell ref="C649:G649"/>
    <mergeCell ref="C651:G651"/>
    <mergeCell ref="C706:G706"/>
    <mergeCell ref="C712:G712"/>
    <mergeCell ref="C720:G720"/>
    <mergeCell ref="C728:G728"/>
    <mergeCell ref="C768:G768"/>
    <mergeCell ref="C792:G792"/>
    <mergeCell ref="C399:G399"/>
    <mergeCell ref="C411:G411"/>
    <mergeCell ref="C477:G477"/>
    <mergeCell ref="C479:G479"/>
    <mergeCell ref="C569:G569"/>
    <mergeCell ref="C577:G577"/>
    <mergeCell ref="C585:G585"/>
    <mergeCell ref="C587:G587"/>
    <mergeCell ref="C625:G625"/>
    <mergeCell ref="C385:G385"/>
    <mergeCell ref="C267:G267"/>
  </mergeCells>
  <conditionalFormatting sqref="I842:J842">
    <cfRule type="cellIs" dxfId="176" priority="44" operator="equal">
      <formula>"►"</formula>
    </cfRule>
    <cfRule type="cellIs" priority="43" operator="equal">
      <formula>"◄"</formula>
    </cfRule>
    <cfRule type="cellIs" dxfId="175" priority="42" operator="equal">
      <formula>"•"</formula>
    </cfRule>
    <cfRule type="cellIs" dxfId="174" priority="41" operator="equal">
      <formula>"◄"</formula>
    </cfRule>
  </conditionalFormatting>
  <conditionalFormatting sqref="I856:J856">
    <cfRule type="cellIs" priority="31" operator="equal">
      <formula>"◄"</formula>
    </cfRule>
    <cfRule type="cellIs" dxfId="173" priority="30" operator="equal">
      <formula>"•"</formula>
    </cfRule>
    <cfRule type="cellIs" dxfId="172" priority="29" operator="equal">
      <formula>"◄"</formula>
    </cfRule>
    <cfRule type="cellIs" dxfId="171" priority="32" operator="equal">
      <formula>"►"</formula>
    </cfRule>
  </conditionalFormatting>
  <conditionalFormatting sqref="I860:J860">
    <cfRule type="cellIs" dxfId="170" priority="2" operator="equal">
      <formula>"•"</formula>
    </cfRule>
    <cfRule type="cellIs" priority="3" operator="equal">
      <formula>"◄"</formula>
    </cfRule>
    <cfRule type="cellIs" dxfId="169" priority="4" operator="equal">
      <formula>"►"</formula>
    </cfRule>
    <cfRule type="cellIs" dxfId="168" priority="1" operator="equal">
      <formula>"◄"</formula>
    </cfRule>
  </conditionalFormatting>
  <conditionalFormatting sqref="I9:K9">
    <cfRule type="cellIs" dxfId="167" priority="716" operator="equal">
      <formula>"►"</formula>
    </cfRule>
    <cfRule type="cellIs" dxfId="166" priority="713" operator="equal">
      <formula>"◄"</formula>
    </cfRule>
    <cfRule type="cellIs" dxfId="165" priority="714" operator="equal">
      <formula>"•"</formula>
    </cfRule>
    <cfRule type="cellIs" priority="715" operator="equal">
      <formula>"◄"</formula>
    </cfRule>
  </conditionalFormatting>
  <conditionalFormatting sqref="I15:K15">
    <cfRule type="cellIs" priority="703" operator="equal">
      <formula>"◄"</formula>
    </cfRule>
    <cfRule type="cellIs" dxfId="164" priority="702" operator="equal">
      <formula>"•"</formula>
    </cfRule>
    <cfRule type="cellIs" dxfId="163" priority="701" operator="equal">
      <formula>"◄"</formula>
    </cfRule>
    <cfRule type="cellIs" dxfId="162" priority="704" operator="equal">
      <formula>"►"</formula>
    </cfRule>
  </conditionalFormatting>
  <conditionalFormatting sqref="I27:K27">
    <cfRule type="cellIs" dxfId="161" priority="692" operator="equal">
      <formula>"►"</formula>
    </cfRule>
    <cfRule type="cellIs" dxfId="160" priority="689" operator="equal">
      <formula>"◄"</formula>
    </cfRule>
    <cfRule type="cellIs" dxfId="159" priority="690" operator="equal">
      <formula>"•"</formula>
    </cfRule>
    <cfRule type="cellIs" priority="691" operator="equal">
      <formula>"◄"</formula>
    </cfRule>
  </conditionalFormatting>
  <conditionalFormatting sqref="I41:K41">
    <cfRule type="cellIs" dxfId="158" priority="677" operator="equal">
      <formula>"◄"</formula>
    </cfRule>
    <cfRule type="cellIs" dxfId="157" priority="678" operator="equal">
      <formula>"•"</formula>
    </cfRule>
    <cfRule type="cellIs" priority="679" operator="equal">
      <formula>"◄"</formula>
    </cfRule>
    <cfRule type="cellIs" dxfId="156" priority="680" operator="equal">
      <formula>"►"</formula>
    </cfRule>
  </conditionalFormatting>
  <conditionalFormatting sqref="I49:K49">
    <cfRule type="cellIs" dxfId="155" priority="665" operator="equal">
      <formula>"◄"</formula>
    </cfRule>
    <cfRule type="cellIs" dxfId="154" priority="666" operator="equal">
      <formula>"•"</formula>
    </cfRule>
    <cfRule type="cellIs" priority="667" operator="equal">
      <formula>"◄"</formula>
    </cfRule>
    <cfRule type="cellIs" dxfId="153" priority="668" operator="equal">
      <formula>"►"</formula>
    </cfRule>
  </conditionalFormatting>
  <conditionalFormatting sqref="I61:K61">
    <cfRule type="cellIs" dxfId="152" priority="654" operator="equal">
      <formula>"•"</formula>
    </cfRule>
    <cfRule type="cellIs" dxfId="151" priority="653" operator="equal">
      <formula>"◄"</formula>
    </cfRule>
    <cfRule type="cellIs" dxfId="150" priority="656" operator="equal">
      <formula>"►"</formula>
    </cfRule>
    <cfRule type="cellIs" priority="655" operator="equal">
      <formula>"◄"</formula>
    </cfRule>
  </conditionalFormatting>
  <conditionalFormatting sqref="I77:K77">
    <cfRule type="cellIs" dxfId="149" priority="644" operator="equal">
      <formula>"►"</formula>
    </cfRule>
    <cfRule type="cellIs" priority="643" operator="equal">
      <formula>"◄"</formula>
    </cfRule>
    <cfRule type="cellIs" dxfId="148" priority="642" operator="equal">
      <formula>"•"</formula>
    </cfRule>
    <cfRule type="cellIs" dxfId="147" priority="641" operator="equal">
      <formula>"◄"</formula>
    </cfRule>
  </conditionalFormatting>
  <conditionalFormatting sqref="I97:K97">
    <cfRule type="cellIs" dxfId="146" priority="630" operator="equal">
      <formula>"•"</formula>
    </cfRule>
    <cfRule type="cellIs" dxfId="145" priority="629" operator="equal">
      <formula>"◄"</formula>
    </cfRule>
    <cfRule type="cellIs" priority="631" operator="equal">
      <formula>"◄"</formula>
    </cfRule>
    <cfRule type="cellIs" dxfId="144" priority="632" operator="equal">
      <formula>"►"</formula>
    </cfRule>
  </conditionalFormatting>
  <conditionalFormatting sqref="I105:K105">
    <cfRule type="cellIs" priority="619" operator="equal">
      <formula>"◄"</formula>
    </cfRule>
    <cfRule type="cellIs" dxfId="143" priority="617" operator="equal">
      <formula>"◄"</formula>
    </cfRule>
    <cfRule type="cellIs" dxfId="142" priority="618" operator="equal">
      <formula>"•"</formula>
    </cfRule>
    <cfRule type="cellIs" dxfId="141" priority="620" operator="equal">
      <formula>"►"</formula>
    </cfRule>
  </conditionalFormatting>
  <conditionalFormatting sqref="I111:K111">
    <cfRule type="cellIs" dxfId="140" priority="605" operator="equal">
      <formula>"◄"</formula>
    </cfRule>
    <cfRule type="cellIs" dxfId="139" priority="606" operator="equal">
      <formula>"•"</formula>
    </cfRule>
    <cfRule type="cellIs" priority="607" operator="equal">
      <formula>"◄"</formula>
    </cfRule>
    <cfRule type="cellIs" dxfId="138" priority="608" operator="equal">
      <formula>"►"</formula>
    </cfRule>
  </conditionalFormatting>
  <conditionalFormatting sqref="I137:K137">
    <cfRule type="cellIs" dxfId="137" priority="582" operator="equal">
      <formula>"•"</formula>
    </cfRule>
    <cfRule type="cellIs" dxfId="136" priority="584" operator="equal">
      <formula>"►"</formula>
    </cfRule>
    <cfRule type="cellIs" priority="583" operator="equal">
      <formula>"◄"</formula>
    </cfRule>
    <cfRule type="cellIs" dxfId="135" priority="581" operator="equal">
      <formula>"◄"</formula>
    </cfRule>
  </conditionalFormatting>
  <conditionalFormatting sqref="I147:K147">
    <cfRule type="cellIs" dxfId="134" priority="569" operator="equal">
      <formula>"◄"</formula>
    </cfRule>
    <cfRule type="cellIs" dxfId="133" priority="570" operator="equal">
      <formula>"•"</formula>
    </cfRule>
    <cfRule type="cellIs" priority="571" operator="equal">
      <formula>"◄"</formula>
    </cfRule>
    <cfRule type="cellIs" dxfId="132" priority="572" operator="equal">
      <formula>"►"</formula>
    </cfRule>
  </conditionalFormatting>
  <conditionalFormatting sqref="I163:K163">
    <cfRule type="cellIs" dxfId="131" priority="557" operator="equal">
      <formula>"◄"</formula>
    </cfRule>
    <cfRule type="cellIs" dxfId="130" priority="558" operator="equal">
      <formula>"•"</formula>
    </cfRule>
    <cfRule type="cellIs" priority="559" operator="equal">
      <formula>"◄"</formula>
    </cfRule>
    <cfRule type="cellIs" dxfId="129" priority="560" operator="equal">
      <formula>"►"</formula>
    </cfRule>
  </conditionalFormatting>
  <conditionalFormatting sqref="I181:K181">
    <cfRule type="cellIs" dxfId="128" priority="545" operator="equal">
      <formula>"◄"</formula>
    </cfRule>
    <cfRule type="cellIs" dxfId="127" priority="546" operator="equal">
      <formula>"•"</formula>
    </cfRule>
    <cfRule type="cellIs" priority="547" operator="equal">
      <formula>"◄"</formula>
    </cfRule>
    <cfRule type="cellIs" dxfId="126" priority="548" operator="equal">
      <formula>"►"</formula>
    </cfRule>
  </conditionalFormatting>
  <conditionalFormatting sqref="I187:K187">
    <cfRule type="cellIs" priority="535" operator="equal">
      <formula>"◄"</formula>
    </cfRule>
    <cfRule type="cellIs" dxfId="125" priority="533" operator="equal">
      <formula>"◄"</formula>
    </cfRule>
    <cfRule type="cellIs" dxfId="124" priority="534" operator="equal">
      <formula>"•"</formula>
    </cfRule>
    <cfRule type="cellIs" dxfId="123" priority="536" operator="equal">
      <formula>"►"</formula>
    </cfRule>
  </conditionalFormatting>
  <conditionalFormatting sqref="I193:K193">
    <cfRule type="cellIs" dxfId="122" priority="524" operator="equal">
      <formula>"►"</formula>
    </cfRule>
    <cfRule type="cellIs" dxfId="121" priority="521" operator="equal">
      <formula>"◄"</formula>
    </cfRule>
    <cfRule type="cellIs" dxfId="120" priority="522" operator="equal">
      <formula>"•"</formula>
    </cfRule>
    <cfRule type="cellIs" priority="523" operator="equal">
      <formula>"◄"</formula>
    </cfRule>
  </conditionalFormatting>
  <conditionalFormatting sqref="I209:K209">
    <cfRule type="cellIs" dxfId="119" priority="509" operator="equal">
      <formula>"◄"</formula>
    </cfRule>
    <cfRule type="cellIs" dxfId="118" priority="512" operator="equal">
      <formula>"►"</formula>
    </cfRule>
    <cfRule type="cellIs" dxfId="117" priority="510" operator="equal">
      <formula>"•"</formula>
    </cfRule>
    <cfRule type="cellIs" priority="511" operator="equal">
      <formula>"◄"</formula>
    </cfRule>
  </conditionalFormatting>
  <conditionalFormatting sqref="I219:K219">
    <cfRule type="cellIs" priority="499" operator="equal">
      <formula>"◄"</formula>
    </cfRule>
    <cfRule type="cellIs" dxfId="116" priority="498" operator="equal">
      <formula>"•"</formula>
    </cfRule>
    <cfRule type="cellIs" dxfId="115" priority="497" operator="equal">
      <formula>"◄"</formula>
    </cfRule>
    <cfRule type="cellIs" dxfId="114" priority="500" operator="equal">
      <formula>"►"</formula>
    </cfRule>
  </conditionalFormatting>
  <conditionalFormatting sqref="I233:K233">
    <cfRule type="cellIs" dxfId="113" priority="488" operator="equal">
      <formula>"►"</formula>
    </cfRule>
    <cfRule type="cellIs" dxfId="112" priority="486" operator="equal">
      <formula>"•"</formula>
    </cfRule>
    <cfRule type="cellIs" priority="487" operator="equal">
      <formula>"◄"</formula>
    </cfRule>
    <cfRule type="cellIs" dxfId="111" priority="485" operator="equal">
      <formula>"◄"</formula>
    </cfRule>
  </conditionalFormatting>
  <conditionalFormatting sqref="I243:K243">
    <cfRule type="cellIs" priority="475" operator="equal">
      <formula>"◄"</formula>
    </cfRule>
    <cfRule type="cellIs" dxfId="110" priority="473" operator="equal">
      <formula>"◄"</formula>
    </cfRule>
    <cfRule type="cellIs" dxfId="109" priority="474" operator="equal">
      <formula>"•"</formula>
    </cfRule>
    <cfRule type="cellIs" dxfId="108" priority="476" operator="equal">
      <formula>"►"</formula>
    </cfRule>
  </conditionalFormatting>
  <conditionalFormatting sqref="I265:K265">
    <cfRule type="cellIs" priority="463" operator="equal">
      <formula>"◄"</formula>
    </cfRule>
    <cfRule type="cellIs" dxfId="107" priority="464" operator="equal">
      <formula>"►"</formula>
    </cfRule>
    <cfRule type="cellIs" dxfId="106" priority="461" operator="equal">
      <formula>"◄"</formula>
    </cfRule>
    <cfRule type="cellIs" dxfId="105" priority="462" operator="equal">
      <formula>"•"</formula>
    </cfRule>
  </conditionalFormatting>
  <conditionalFormatting sqref="I281:K281">
    <cfRule type="cellIs" dxfId="104" priority="452" operator="equal">
      <formula>"►"</formula>
    </cfRule>
    <cfRule type="cellIs" priority="451" operator="equal">
      <formula>"◄"</formula>
    </cfRule>
    <cfRule type="cellIs" dxfId="103" priority="450" operator="equal">
      <formula>"•"</formula>
    </cfRule>
    <cfRule type="cellIs" dxfId="102" priority="449" operator="equal">
      <formula>"◄"</formula>
    </cfRule>
  </conditionalFormatting>
  <conditionalFormatting sqref="I293:K293">
    <cfRule type="cellIs" dxfId="101" priority="20" operator="equal">
      <formula>"►"</formula>
    </cfRule>
    <cfRule type="cellIs" priority="19" operator="equal">
      <formula>"◄"</formula>
    </cfRule>
    <cfRule type="cellIs" dxfId="100" priority="18" operator="equal">
      <formula>"•"</formula>
    </cfRule>
    <cfRule type="cellIs" dxfId="99" priority="17" operator="equal">
      <formula>"◄"</formula>
    </cfRule>
  </conditionalFormatting>
  <conditionalFormatting sqref="I307:K307">
    <cfRule type="cellIs" priority="427" operator="equal">
      <formula>"◄"</formula>
    </cfRule>
    <cfRule type="cellIs" dxfId="98" priority="425" operator="equal">
      <formula>"◄"</formula>
    </cfRule>
    <cfRule type="cellIs" dxfId="97" priority="426" operator="equal">
      <formula>"•"</formula>
    </cfRule>
    <cfRule type="cellIs" dxfId="96" priority="428" operator="equal">
      <formula>"►"</formula>
    </cfRule>
  </conditionalFormatting>
  <conditionalFormatting sqref="I325:K325">
    <cfRule type="cellIs" dxfId="95" priority="416" operator="equal">
      <formula>"►"</formula>
    </cfRule>
    <cfRule type="cellIs" dxfId="94" priority="413" operator="equal">
      <formula>"◄"</formula>
    </cfRule>
    <cfRule type="cellIs" dxfId="93" priority="414" operator="equal">
      <formula>"•"</formula>
    </cfRule>
    <cfRule type="cellIs" priority="415" operator="equal">
      <formula>"◄"</formula>
    </cfRule>
  </conditionalFormatting>
  <conditionalFormatting sqref="I343:K343">
    <cfRule type="cellIs" dxfId="92" priority="401" operator="equal">
      <formula>"◄"</formula>
    </cfRule>
    <cfRule type="cellIs" dxfId="91" priority="402" operator="equal">
      <formula>"•"</formula>
    </cfRule>
    <cfRule type="cellIs" priority="403" operator="equal">
      <formula>"◄"</formula>
    </cfRule>
    <cfRule type="cellIs" dxfId="90" priority="404" operator="equal">
      <formula>"►"</formula>
    </cfRule>
  </conditionalFormatting>
  <conditionalFormatting sqref="I349:K349">
    <cfRule type="cellIs" dxfId="89" priority="13" operator="equal">
      <formula>"◄"</formula>
    </cfRule>
    <cfRule type="cellIs" dxfId="88" priority="14" operator="equal">
      <formula>"•"</formula>
    </cfRule>
    <cfRule type="cellIs" priority="15" operator="equal">
      <formula>"◄"</formula>
    </cfRule>
    <cfRule type="cellIs" dxfId="87" priority="16" operator="equal">
      <formula>"►"</formula>
    </cfRule>
  </conditionalFormatting>
  <conditionalFormatting sqref="I363:K363">
    <cfRule type="cellIs" dxfId="86" priority="390" operator="equal">
      <formula>"•"</formula>
    </cfRule>
    <cfRule type="cellIs" dxfId="85" priority="392" operator="equal">
      <formula>"►"</formula>
    </cfRule>
    <cfRule type="cellIs" dxfId="84" priority="389" operator="equal">
      <formula>"◄"</formula>
    </cfRule>
    <cfRule type="cellIs" priority="391" operator="equal">
      <formula>"◄"</formula>
    </cfRule>
  </conditionalFormatting>
  <conditionalFormatting sqref="I381:K381">
    <cfRule type="cellIs" dxfId="83" priority="377" operator="equal">
      <formula>"◄"</formula>
    </cfRule>
    <cfRule type="cellIs" dxfId="82" priority="378" operator="equal">
      <formula>"•"</formula>
    </cfRule>
    <cfRule type="cellIs" priority="379" operator="equal">
      <formula>"◄"</formula>
    </cfRule>
    <cfRule type="cellIs" dxfId="81" priority="380" operator="equal">
      <formula>"►"</formula>
    </cfRule>
  </conditionalFormatting>
  <conditionalFormatting sqref="I391:K391">
    <cfRule type="cellIs" dxfId="80" priority="365" operator="equal">
      <formula>"◄"</formula>
    </cfRule>
    <cfRule type="cellIs" priority="367" operator="equal">
      <formula>"◄"</formula>
    </cfRule>
    <cfRule type="cellIs" dxfId="79" priority="366" operator="equal">
      <formula>"•"</formula>
    </cfRule>
    <cfRule type="cellIs" dxfId="78" priority="368" operator="equal">
      <formula>"►"</formula>
    </cfRule>
  </conditionalFormatting>
  <conditionalFormatting sqref="I403:K403">
    <cfRule type="cellIs" dxfId="77" priority="356" operator="equal">
      <formula>"►"</formula>
    </cfRule>
    <cfRule type="cellIs" priority="355" operator="equal">
      <formula>"◄"</formula>
    </cfRule>
    <cfRule type="cellIs" dxfId="76" priority="354" operator="equal">
      <formula>"•"</formula>
    </cfRule>
    <cfRule type="cellIs" dxfId="75" priority="353" operator="equal">
      <formula>"◄"</formula>
    </cfRule>
  </conditionalFormatting>
  <conditionalFormatting sqref="I419:K419">
    <cfRule type="cellIs" dxfId="74" priority="344" operator="equal">
      <formula>"►"</formula>
    </cfRule>
    <cfRule type="cellIs" priority="343" operator="equal">
      <formula>"◄"</formula>
    </cfRule>
    <cfRule type="cellIs" dxfId="73" priority="341" operator="equal">
      <formula>"◄"</formula>
    </cfRule>
    <cfRule type="cellIs" dxfId="72" priority="342" operator="equal">
      <formula>"•"</formula>
    </cfRule>
  </conditionalFormatting>
  <conditionalFormatting sqref="I427:K427">
    <cfRule type="cellIs" dxfId="71" priority="332" operator="equal">
      <formula>"►"</formula>
    </cfRule>
    <cfRule type="cellIs" dxfId="70" priority="330" operator="equal">
      <formula>"•"</formula>
    </cfRule>
    <cfRule type="cellIs" priority="331" operator="equal">
      <formula>"◄"</formula>
    </cfRule>
    <cfRule type="cellIs" dxfId="69" priority="329" operator="equal">
      <formula>"◄"</formula>
    </cfRule>
  </conditionalFormatting>
  <conditionalFormatting sqref="I449:K449">
    <cfRule type="cellIs" priority="319" operator="equal">
      <formula>"◄"</formula>
    </cfRule>
    <cfRule type="cellIs" dxfId="68" priority="318" operator="equal">
      <formula>"•"</formula>
    </cfRule>
    <cfRule type="cellIs" dxfId="67" priority="317" operator="equal">
      <formula>"◄"</formula>
    </cfRule>
    <cfRule type="cellIs" dxfId="66" priority="320" operator="equal">
      <formula>"►"</formula>
    </cfRule>
  </conditionalFormatting>
  <conditionalFormatting sqref="I459:K459">
    <cfRule type="cellIs" dxfId="65" priority="305" operator="equal">
      <formula>"◄"</formula>
    </cfRule>
    <cfRule type="cellIs" dxfId="64" priority="308" operator="equal">
      <formula>"►"</formula>
    </cfRule>
    <cfRule type="cellIs" priority="307" operator="equal">
      <formula>"◄"</formula>
    </cfRule>
    <cfRule type="cellIs" dxfId="63" priority="306" operator="equal">
      <formula>"•"</formula>
    </cfRule>
  </conditionalFormatting>
  <conditionalFormatting sqref="I469:K469">
    <cfRule type="cellIs" dxfId="62" priority="294" operator="equal">
      <formula>"•"</formula>
    </cfRule>
    <cfRule type="cellIs" dxfId="61" priority="296" operator="equal">
      <formula>"►"</formula>
    </cfRule>
    <cfRule type="cellIs" priority="295" operator="equal">
      <formula>"◄"</formula>
    </cfRule>
    <cfRule type="cellIs" dxfId="60" priority="293" operator="equal">
      <formula>"◄"</formula>
    </cfRule>
  </conditionalFormatting>
  <conditionalFormatting sqref="I481:K481">
    <cfRule type="cellIs" dxfId="59" priority="22" operator="equal">
      <formula>"•"</formula>
    </cfRule>
    <cfRule type="cellIs" priority="23" operator="equal">
      <formula>"◄"</formula>
    </cfRule>
    <cfRule type="cellIs" dxfId="58" priority="24" operator="equal">
      <formula>"►"</formula>
    </cfRule>
    <cfRule type="cellIs" dxfId="57" priority="21" operator="equal">
      <formula>"◄"</formula>
    </cfRule>
  </conditionalFormatting>
  <conditionalFormatting sqref="I493:K493">
    <cfRule type="cellIs" dxfId="56" priority="269" operator="equal">
      <formula>"◄"</formula>
    </cfRule>
    <cfRule type="cellIs" priority="271" operator="equal">
      <formula>"◄"</formula>
    </cfRule>
    <cfRule type="cellIs" dxfId="55" priority="272" operator="equal">
      <formula>"►"</formula>
    </cfRule>
    <cfRule type="cellIs" dxfId="54" priority="270" operator="equal">
      <formula>"•"</formula>
    </cfRule>
  </conditionalFormatting>
  <conditionalFormatting sqref="I513:K513">
    <cfRule type="cellIs" dxfId="53" priority="257" operator="equal">
      <formula>"◄"</formula>
    </cfRule>
    <cfRule type="cellIs" dxfId="52" priority="258" operator="equal">
      <formula>"•"</formula>
    </cfRule>
    <cfRule type="cellIs" priority="259" operator="equal">
      <formula>"◄"</formula>
    </cfRule>
    <cfRule type="cellIs" dxfId="51" priority="260" operator="equal">
      <formula>"►"</formula>
    </cfRule>
  </conditionalFormatting>
  <conditionalFormatting sqref="I521:K521">
    <cfRule type="cellIs" dxfId="50" priority="245" operator="equal">
      <formula>"◄"</formula>
    </cfRule>
    <cfRule type="cellIs" dxfId="49" priority="246" operator="equal">
      <formula>"•"</formula>
    </cfRule>
    <cfRule type="cellIs" priority="247" operator="equal">
      <formula>"◄"</formula>
    </cfRule>
    <cfRule type="cellIs" dxfId="48" priority="248" operator="equal">
      <formula>"►"</formula>
    </cfRule>
  </conditionalFormatting>
  <conditionalFormatting sqref="I529:K529">
    <cfRule type="cellIs" dxfId="47" priority="236" operator="equal">
      <formula>"►"</formula>
    </cfRule>
    <cfRule type="cellIs" dxfId="46" priority="233" operator="equal">
      <formula>"◄"</formula>
    </cfRule>
    <cfRule type="cellIs" dxfId="45" priority="234" operator="equal">
      <formula>"•"</formula>
    </cfRule>
    <cfRule type="cellIs" priority="235" operator="equal">
      <formula>"◄"</formula>
    </cfRule>
  </conditionalFormatting>
  <conditionalFormatting sqref="I563:K563">
    <cfRule type="cellIs" dxfId="44" priority="222" operator="equal">
      <formula>"•"</formula>
    </cfRule>
    <cfRule type="cellIs" dxfId="43" priority="224" operator="equal">
      <formula>"►"</formula>
    </cfRule>
    <cfRule type="cellIs" priority="223" operator="equal">
      <formula>"◄"</formula>
    </cfRule>
    <cfRule type="cellIs" dxfId="42" priority="221" operator="equal">
      <formula>"◄"</formula>
    </cfRule>
  </conditionalFormatting>
  <conditionalFormatting sqref="I583:K583">
    <cfRule type="cellIs" dxfId="41" priority="209" operator="equal">
      <formula>"◄"</formula>
    </cfRule>
    <cfRule type="cellIs" dxfId="40" priority="212" operator="equal">
      <formula>"►"</formula>
    </cfRule>
    <cfRule type="cellIs" priority="211" operator="equal">
      <formula>"◄"</formula>
    </cfRule>
    <cfRule type="cellIs" dxfId="39" priority="210" operator="equal">
      <formula>"•"</formula>
    </cfRule>
  </conditionalFormatting>
  <conditionalFormatting sqref="I597:K597">
    <cfRule type="cellIs" dxfId="38" priority="197" operator="equal">
      <formula>"◄"</formula>
    </cfRule>
    <cfRule type="cellIs" priority="199" operator="equal">
      <formula>"◄"</formula>
    </cfRule>
    <cfRule type="cellIs" dxfId="37" priority="200" operator="equal">
      <formula>"►"</formula>
    </cfRule>
    <cfRule type="cellIs" dxfId="36" priority="198" operator="equal">
      <formula>"•"</formula>
    </cfRule>
  </conditionalFormatting>
  <conditionalFormatting sqref="I621:K621">
    <cfRule type="cellIs" dxfId="35" priority="188" operator="equal">
      <formula>"►"</formula>
    </cfRule>
    <cfRule type="cellIs" priority="187" operator="equal">
      <formula>"◄"</formula>
    </cfRule>
    <cfRule type="cellIs" dxfId="34" priority="186" operator="equal">
      <formula>"•"</formula>
    </cfRule>
    <cfRule type="cellIs" dxfId="33" priority="185" operator="equal">
      <formula>"◄"</formula>
    </cfRule>
  </conditionalFormatting>
  <conditionalFormatting sqref="I641:K641">
    <cfRule type="cellIs" dxfId="32" priority="173" operator="equal">
      <formula>"◄"</formula>
    </cfRule>
    <cfRule type="cellIs" dxfId="31" priority="176" operator="equal">
      <formula>"►"</formula>
    </cfRule>
    <cfRule type="cellIs" priority="175" operator="equal">
      <formula>"◄"</formula>
    </cfRule>
    <cfRule type="cellIs" dxfId="30" priority="174" operator="equal">
      <formula>"•"</formula>
    </cfRule>
  </conditionalFormatting>
  <conditionalFormatting sqref="I660:K660">
    <cfRule type="cellIs" priority="7" operator="equal">
      <formula>"◄"</formula>
    </cfRule>
    <cfRule type="cellIs" dxfId="29" priority="8" operator="equal">
      <formula>"►"</formula>
    </cfRule>
    <cfRule type="cellIs" dxfId="28" priority="6" operator="equal">
      <formula>"•"</formula>
    </cfRule>
    <cfRule type="cellIs" dxfId="27" priority="5" operator="equal">
      <formula>"◄"</formula>
    </cfRule>
  </conditionalFormatting>
  <conditionalFormatting sqref="I678:K678">
    <cfRule type="cellIs" dxfId="26" priority="149" operator="equal">
      <formula>"◄"</formula>
    </cfRule>
    <cfRule type="cellIs" dxfId="25" priority="150" operator="equal">
      <formula>"•"</formula>
    </cfRule>
    <cfRule type="cellIs" dxfId="24" priority="152" operator="equal">
      <formula>"►"</formula>
    </cfRule>
    <cfRule type="cellIs" priority="151" operator="equal">
      <formula>"◄"</formula>
    </cfRule>
  </conditionalFormatting>
  <conditionalFormatting sqref="I692:K692">
    <cfRule type="cellIs" priority="139" operator="equal">
      <formula>"◄"</formula>
    </cfRule>
    <cfRule type="cellIs" dxfId="23" priority="138" operator="equal">
      <formula>"•"</formula>
    </cfRule>
    <cfRule type="cellIs" dxfId="22" priority="140" operator="equal">
      <formula>"►"</formula>
    </cfRule>
    <cfRule type="cellIs" dxfId="21" priority="137" operator="equal">
      <formula>"◄"</formula>
    </cfRule>
  </conditionalFormatting>
  <conditionalFormatting sqref="I728:K728">
    <cfRule type="cellIs" dxfId="20" priority="125" operator="equal">
      <formula>"◄"</formula>
    </cfRule>
    <cfRule type="cellIs" dxfId="19" priority="126" operator="equal">
      <formula>"•"</formula>
    </cfRule>
    <cfRule type="cellIs" priority="127" operator="equal">
      <formula>"◄"</formula>
    </cfRule>
    <cfRule type="cellIs" dxfId="18" priority="128" operator="equal">
      <formula>"►"</formula>
    </cfRule>
  </conditionalFormatting>
  <conditionalFormatting sqref="I740:K740">
    <cfRule type="cellIs" dxfId="17" priority="114" operator="equal">
      <formula>"•"</formula>
    </cfRule>
    <cfRule type="cellIs" priority="115" operator="equal">
      <formula>"◄"</formula>
    </cfRule>
    <cfRule type="cellIs" dxfId="16" priority="113" operator="equal">
      <formula>"◄"</formula>
    </cfRule>
    <cfRule type="cellIs" dxfId="15" priority="116" operator="equal">
      <formula>"►"</formula>
    </cfRule>
  </conditionalFormatting>
  <conditionalFormatting sqref="I760:K760">
    <cfRule type="cellIs" dxfId="14" priority="28" operator="equal">
      <formula>"►"</formula>
    </cfRule>
    <cfRule type="cellIs" priority="27" operator="equal">
      <formula>"◄"</formula>
    </cfRule>
    <cfRule type="cellIs" dxfId="13" priority="26" operator="equal">
      <formula>"•"</formula>
    </cfRule>
    <cfRule type="cellIs" dxfId="12" priority="25" operator="equal">
      <formula>"◄"</formula>
    </cfRule>
  </conditionalFormatting>
  <conditionalFormatting sqref="I776:K776">
    <cfRule type="cellIs" dxfId="11" priority="92" operator="equal">
      <formula>"►"</formula>
    </cfRule>
    <cfRule type="cellIs" priority="91" operator="equal">
      <formula>"◄"</formula>
    </cfRule>
    <cfRule type="cellIs" dxfId="10" priority="90" operator="equal">
      <formula>"•"</formula>
    </cfRule>
    <cfRule type="cellIs" dxfId="9" priority="89" operator="equal">
      <formula>"◄"</formula>
    </cfRule>
  </conditionalFormatting>
  <conditionalFormatting sqref="I798:K798">
    <cfRule type="cellIs" dxfId="8" priority="80" operator="equal">
      <formula>"►"</formula>
    </cfRule>
    <cfRule type="cellIs" dxfId="7" priority="77" operator="equal">
      <formula>"◄"</formula>
    </cfRule>
    <cfRule type="cellIs" dxfId="6" priority="78" operator="equal">
      <formula>"•"</formula>
    </cfRule>
    <cfRule type="cellIs" priority="79" operator="equal">
      <formula>"◄"</formula>
    </cfRule>
  </conditionalFormatting>
  <conditionalFormatting sqref="I818:K818">
    <cfRule type="cellIs" dxfId="5" priority="68" operator="equal">
      <formula>"►"</formula>
    </cfRule>
    <cfRule type="cellIs" priority="67" operator="equal">
      <formula>"◄"</formula>
    </cfRule>
    <cfRule type="cellIs" dxfId="4" priority="66" operator="equal">
      <formula>"•"</formula>
    </cfRule>
    <cfRule type="cellIs" dxfId="3" priority="65" operator="equal">
      <formula>"◄"</formula>
    </cfRule>
  </conditionalFormatting>
  <conditionalFormatting sqref="I828:K828">
    <cfRule type="cellIs" dxfId="2" priority="56" operator="equal">
      <formula>"►"</formula>
    </cfRule>
    <cfRule type="cellIs" priority="55" operator="equal">
      <formula>"◄"</formula>
    </cfRule>
    <cfRule type="cellIs" dxfId="1" priority="54" operator="equal">
      <formula>"•"</formula>
    </cfRule>
    <cfRule type="cellIs" dxfId="0" priority="53" operator="equal">
      <formula>"◄"</formula>
    </cfRule>
  </conditionalFormatting>
  <printOptions horizontalCentered="1"/>
  <pageMargins left="0" right="0" top="0.15748031496062992" bottom="0" header="0" footer="0"/>
  <pageSetup paperSize="9" scale="85" orientation="landscape" horizontalDpi="4294967293" verticalDpi="4294967293" r:id="rId1"/>
  <headerFooter>
    <oddHeader>&amp;C&amp;P / &amp;N&amp;R&amp;G</oddHeader>
    <oddFooter xml:space="preserve">&amp;C&amp;G&amp;R
</oddFooter>
  </headerFooter>
  <rowBreaks count="20" manualBreakCount="20">
    <brk id="40" min="2" max="16" man="1"/>
    <brk id="76" min="2" max="16" man="1"/>
    <brk id="146" min="2" max="16" man="1"/>
    <brk id="222" min="2" max="16" man="1"/>
    <brk id="258" min="2" max="16" man="1"/>
    <brk id="294" min="2" max="16" man="1"/>
    <brk id="332" min="2" max="16" man="1"/>
    <brk id="406" min="2" max="16" man="1"/>
    <brk id="444" min="2" max="16" man="1"/>
    <brk id="480" min="2" max="16" man="1"/>
    <brk id="518" min="2" max="16" man="1"/>
    <brk id="556" min="2" max="16" man="1"/>
    <brk id="590" min="2" max="16" man="1"/>
    <brk id="626" min="2" max="16" man="1"/>
    <brk id="659" min="2" max="16" man="1"/>
    <brk id="697" min="2" max="16" man="1"/>
    <brk id="731" min="2" max="16" man="1"/>
    <brk id="769" min="2" max="16" man="1"/>
    <brk id="805" min="2" max="16" man="1"/>
    <brk id="841" min="2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Blad1</vt:lpstr>
      <vt:lpstr>inv. Philanews (2792-3969)</vt:lpstr>
      <vt:lpstr>'inv. Philanews (2792-3969)'!Afdrukbereik</vt:lpstr>
      <vt:lpstr>'inv. Philanews (2792-3969)'!Afdruktitels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Leo Buntinx</cp:lastModifiedBy>
  <cp:lastPrinted>2024-03-06T09:43:24Z</cp:lastPrinted>
  <dcterms:created xsi:type="dcterms:W3CDTF">2015-03-29T11:40:34Z</dcterms:created>
  <dcterms:modified xsi:type="dcterms:W3CDTF">2024-03-12T10:33:56Z</dcterms:modified>
</cp:coreProperties>
</file>